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3"/>
  </bookViews>
  <sheets>
    <sheet name="FISIK  2023" sheetId="1" r:id="rId1"/>
    <sheet name="EKONOMI 2023" sheetId="2" r:id="rId2"/>
    <sheet name="Karangrejo Keg.Kel  SOSBUD 2023" sheetId="3" r:id="rId3"/>
    <sheet name="Keg.OPD (SOSBUD) 2023" sheetId="4" r:id="rId4"/>
  </sheets>
  <definedNames>
    <definedName name="_xlnm.Print_Titles" localSheetId="1">'EKONOMI 2023'!$5:$6</definedName>
    <definedName name="_xlnm.Print_Titles" localSheetId="0">'FISIK  2023'!$4:$5</definedName>
    <definedName name="_xlnm.Print_Titles" localSheetId="2">'Karangrejo Keg.Kel  SOSBUD 2023'!$10:$12</definedName>
    <definedName name="_xlnm.Print_Titles" localSheetId="3">'Keg.OPD (SOSBUD) 2023'!$9:$11</definedName>
  </definedNames>
  <calcPr fullCalcOnLoad="1"/>
</workbook>
</file>

<file path=xl/sharedStrings.xml><?xml version="1.0" encoding="utf-8"?>
<sst xmlns="http://schemas.openxmlformats.org/spreadsheetml/2006/main" count="1150" uniqueCount="479">
  <si>
    <t xml:space="preserve"> DAFTAR USULAN PRIORITAS BIDANG FISIK TAHUN 2023</t>
  </si>
  <si>
    <t>Kelurahan</t>
  </si>
  <si>
    <t>: Karangrejo</t>
  </si>
  <si>
    <t>Kecamatan</t>
  </si>
  <si>
    <t>: Metro Utara</t>
  </si>
  <si>
    <t>Lembar 1</t>
  </si>
  <si>
    <t>NO</t>
  </si>
  <si>
    <t>KEGIATAN</t>
  </si>
  <si>
    <t>LOKASI</t>
  </si>
  <si>
    <t>VOLUME</t>
  </si>
  <si>
    <t>OPD</t>
  </si>
  <si>
    <t>KETERANGAN</t>
  </si>
  <si>
    <t>5</t>
  </si>
  <si>
    <t>A</t>
  </si>
  <si>
    <t>BIDANG FISIK</t>
  </si>
  <si>
    <t>Hotmix</t>
  </si>
  <si>
    <t>lanjutan arah makam ,Jl Lestari 5 rw 09</t>
  </si>
  <si>
    <t>m</t>
  </si>
  <si>
    <t>PU</t>
  </si>
  <si>
    <t>Cor Blok</t>
  </si>
  <si>
    <t>jl.Usaha Tani RW.02</t>
  </si>
  <si>
    <t>Perkim</t>
  </si>
  <si>
    <t>Rehap Rumah Pintar</t>
  </si>
  <si>
    <t>Rw.01</t>
  </si>
  <si>
    <t>paket</t>
  </si>
  <si>
    <t>jl.Wr Supratman kelurahan Karangrejo</t>
  </si>
  <si>
    <t>Jl.TPU Rw.01</t>
  </si>
  <si>
    <t>jl.Nanas 4 dan Jl.Nanas 5 Rw.10</t>
  </si>
  <si>
    <t>jl.Cengkeh 1 dan Jln Padi 1 DI RW  08</t>
  </si>
  <si>
    <t>Drainase</t>
  </si>
  <si>
    <t>jl.Nurul Mawa RW.02</t>
  </si>
  <si>
    <t>jl.Mangga 6 RW.O3</t>
  </si>
  <si>
    <t>Jl.Melati Rt.20</t>
  </si>
  <si>
    <t>Jl. Atmo sentono RW.06</t>
  </si>
  <si>
    <t>jl.Anggrek 2 dan Anggrek 7 RW.07</t>
  </si>
  <si>
    <t>RT.33 dan Rt.34 di RW 09</t>
  </si>
  <si>
    <t>jl.Anggrek 3 RW.012</t>
  </si>
  <si>
    <t>RT.02 RW.01</t>
  </si>
  <si>
    <t>M</t>
  </si>
  <si>
    <t>jl.Arrohman Rt.21 RW.06</t>
  </si>
  <si>
    <t>Jl.Kucing 4 RW.012</t>
  </si>
  <si>
    <t>jl.Merpati 1 dan merpati 3 Rw.11</t>
  </si>
  <si>
    <t>Onderlag</t>
  </si>
  <si>
    <t>Gang Melati 3 Rw.5</t>
  </si>
  <si>
    <t>jl.Wr.Supratman,Jl.Mangga 2 Rt.011 Rw.003</t>
  </si>
  <si>
    <t>jl.Mangga 1 Rt.012/003</t>
  </si>
  <si>
    <t>Jl.BBGRM Rt.13/004</t>
  </si>
  <si>
    <t>Jl.Bambu Rt.15/04</t>
  </si>
  <si>
    <t>Jl.Melati 6 Rt.17/18</t>
  </si>
  <si>
    <t>Jl.Melati 1 Rt.17/05</t>
  </si>
  <si>
    <t>Jl.Melati 3 Rt.18/05</t>
  </si>
  <si>
    <t>Jl.Melati 3 Rt.19/05</t>
  </si>
  <si>
    <t>Jl.Melati 6 Rt.19/05</t>
  </si>
  <si>
    <t>Jl.Melati Rt.20/05</t>
  </si>
  <si>
    <t>Jl.Anggrek 7 Rt.25/07</t>
  </si>
  <si>
    <t>Jl.Kucing Rt.26/07</t>
  </si>
  <si>
    <t>Jl.Cengkeh 2 Rt.31/08</t>
  </si>
  <si>
    <t>Jl.Bambu Rt.35/08</t>
  </si>
  <si>
    <t>jl.Cengkeh 4 Rt.30/08</t>
  </si>
  <si>
    <t>Jl.Lestari Rt.32/08</t>
  </si>
  <si>
    <t>Jl.Wr.Supratman Rt.38/010</t>
  </si>
  <si>
    <t>Jl.Nanas Lima Rt.10</t>
  </si>
  <si>
    <t>Jl.Anggrek 1 RW.12</t>
  </si>
  <si>
    <t>Jl.Anggrek V Rw.012</t>
  </si>
  <si>
    <t>Jl.Merpati 3 RT.41/11</t>
  </si>
  <si>
    <t>jl.Dariman 2 Rt.43/11</t>
  </si>
  <si>
    <t xml:space="preserve">Jl.nanas 5 Rt.42/11 </t>
  </si>
  <si>
    <t>jl.Dahruliman rt.42/11</t>
  </si>
  <si>
    <t>jl.merpati 2 Rt.42/11</t>
  </si>
  <si>
    <t>Oderlag</t>
  </si>
  <si>
    <t>jl.Kakau RT.07</t>
  </si>
  <si>
    <t>jl.Bambu RT.05</t>
  </si>
  <si>
    <t>Jl.Mangga 6 Rt.010/003</t>
  </si>
  <si>
    <t>Jl.Ping Rt.013 Rw.004</t>
  </si>
  <si>
    <t>Jl.Sandem Rt.16/04</t>
  </si>
  <si>
    <t>Jl.Antarium Rt.014/04</t>
  </si>
  <si>
    <t>Gg Melati 4 Rt.18/05</t>
  </si>
  <si>
    <t>180x3</t>
  </si>
  <si>
    <t>Gg Melati 5 Rt.18/05</t>
  </si>
  <si>
    <t>80x3</t>
  </si>
  <si>
    <t>JUT Gembira I Rt.18/05</t>
  </si>
  <si>
    <t>200X3</t>
  </si>
  <si>
    <t xml:space="preserve"> Jl.Kucing Rt.25/007</t>
  </si>
  <si>
    <t>Jl.Kambing Rt.27/007</t>
  </si>
  <si>
    <t>Jl.Kancil Rt.28/07</t>
  </si>
  <si>
    <t>Cor Block</t>
  </si>
  <si>
    <t>Gg Melati 3 Rt.19/05</t>
  </si>
  <si>
    <t>75x3</t>
  </si>
  <si>
    <t xml:space="preserve">Cor Blog </t>
  </si>
  <si>
    <t>Gang Melati Rt.016/04</t>
  </si>
  <si>
    <t>Gang Tahu Rt.15/04</t>
  </si>
  <si>
    <t>Gg Kuat Rw.07</t>
  </si>
  <si>
    <t>Jl.Anggrek 7 rw.07</t>
  </si>
  <si>
    <t>jl.Cimade 3 Rt.29/08</t>
  </si>
  <si>
    <t>Jl.Corblock Rt.30/08 Gang Sawo</t>
  </si>
  <si>
    <t>Jl.Kucing 4 Rt.50/12</t>
  </si>
  <si>
    <t>jl.Merpati 1 rt.41 gang keramat 1234</t>
  </si>
  <si>
    <t>Hotmit</t>
  </si>
  <si>
    <t>Jl.Melati Rt.15/004</t>
  </si>
  <si>
    <t>L 4</t>
  </si>
  <si>
    <t>m P 500</t>
  </si>
  <si>
    <t xml:space="preserve">Jl.Anggrek 1 </t>
  </si>
  <si>
    <t>Jl.Anggrek 3 rw.07</t>
  </si>
  <si>
    <t>Jl.Kucing rw.07</t>
  </si>
  <si>
    <t>Rt.36/009</t>
  </si>
  <si>
    <t>Rt.035/09</t>
  </si>
  <si>
    <t>Rt.01/01</t>
  </si>
  <si>
    <t>jl.Nanas 5 Rt.39/10</t>
  </si>
  <si>
    <t>Sumur Bor</t>
  </si>
  <si>
    <t>RT.009/003 Kel.Karangrejo</t>
  </si>
  <si>
    <t>Dinas PUTR</t>
  </si>
  <si>
    <t>jl.Mangga Rt.010/003 Karangrejo</t>
  </si>
  <si>
    <t>Rt.011 Kel.Karangrejo</t>
  </si>
  <si>
    <t>Rt.012 Kel.Karangrejo</t>
  </si>
  <si>
    <t>Rt.26/07</t>
  </si>
  <si>
    <t>Rt.27/07</t>
  </si>
  <si>
    <t xml:space="preserve">Gorong-gorong </t>
  </si>
  <si>
    <t>Rt.017/19</t>
  </si>
  <si>
    <t>Biji</t>
  </si>
  <si>
    <t>Dinas Perkim</t>
  </si>
  <si>
    <t>Gorong-gorong</t>
  </si>
  <si>
    <t>jl.Kucing IV Rt.49/12</t>
  </si>
  <si>
    <t>Gedung Posyandu Cempaka</t>
  </si>
  <si>
    <t>Rt.016/004 Karangrejo</t>
  </si>
  <si>
    <t>Paket</t>
  </si>
  <si>
    <t>Dinas Kesehatan</t>
  </si>
  <si>
    <t>Paping Block Posyandu</t>
  </si>
  <si>
    <t>Rt.20/05</t>
  </si>
  <si>
    <t xml:space="preserve">Jembatan Penghubung </t>
  </si>
  <si>
    <t>RW.07/08</t>
  </si>
  <si>
    <t>Bantua Tiang Listrik</t>
  </si>
  <si>
    <t>Rt.29/08</t>
  </si>
  <si>
    <t>Buah</t>
  </si>
  <si>
    <t>DISHUB</t>
  </si>
  <si>
    <t>Lampu jalan</t>
  </si>
  <si>
    <t>RW.09</t>
  </si>
  <si>
    <t>Unit</t>
  </si>
  <si>
    <t>Karangrejo,       Februari 2023</t>
  </si>
  <si>
    <t>LURAH KARANGREJO,</t>
  </si>
  <si>
    <t>SUTORO</t>
  </si>
  <si>
    <t>NIP. 197402091993031002</t>
  </si>
  <si>
    <t xml:space="preserve"> DAFTAR USULAN PRIORITAS BIDANG EKONOMI TAHUN 2023</t>
  </si>
  <si>
    <t>B</t>
  </si>
  <si>
    <t>BIDANG EKONOMI</t>
  </si>
  <si>
    <t xml:space="preserve">Mesin cacah Rumput </t>
  </si>
  <si>
    <t>RW.01</t>
  </si>
  <si>
    <t>Dinas Pertanian</t>
  </si>
  <si>
    <t>Kwt Melati</t>
  </si>
  <si>
    <t xml:space="preserve">P2L </t>
  </si>
  <si>
    <t>Sarpras KWT</t>
  </si>
  <si>
    <t xml:space="preserve"> Kel. Tani Subur Makmur</t>
  </si>
  <si>
    <t>Benih Ikan Mas</t>
  </si>
  <si>
    <t>RW.02</t>
  </si>
  <si>
    <t>Ekor</t>
  </si>
  <si>
    <t>Padi Varietas Mapan 05</t>
  </si>
  <si>
    <t>Rw.02</t>
  </si>
  <si>
    <t>Kwintal</t>
  </si>
  <si>
    <t>Tang Semprot</t>
  </si>
  <si>
    <t>Rt.011 Rw.03</t>
  </si>
  <si>
    <t>unit</t>
  </si>
  <si>
    <t>Kel.Gembira 1</t>
  </si>
  <si>
    <t>Hand Traktor</t>
  </si>
  <si>
    <t>Mesin Potong Rumput</t>
  </si>
  <si>
    <t>RW.04</t>
  </si>
  <si>
    <t>LH</t>
  </si>
  <si>
    <t>Berkah jaya mandiri</t>
  </si>
  <si>
    <t>Bentor</t>
  </si>
  <si>
    <t>UNIT</t>
  </si>
  <si>
    <t>Teng Semprot</t>
  </si>
  <si>
    <t>Rw.04</t>
  </si>
  <si>
    <t>Alkon</t>
  </si>
  <si>
    <t>RW.05</t>
  </si>
  <si>
    <t>gembira 1</t>
  </si>
  <si>
    <t>Rotari Mini</t>
  </si>
  <si>
    <t>Rw.05</t>
  </si>
  <si>
    <t>Mesin Perontok Jagung</t>
  </si>
  <si>
    <t>RW.06</t>
  </si>
  <si>
    <t>Kwt Subur makmur</t>
  </si>
  <si>
    <t>Kwt Ngundi Lestari</t>
  </si>
  <si>
    <t>Rw.06</t>
  </si>
  <si>
    <t>Kwt Ngudi Lestari</t>
  </si>
  <si>
    <t>Rw.07</t>
  </si>
  <si>
    <t xml:space="preserve">Kwt CR7 </t>
  </si>
  <si>
    <t>Kultifator</t>
  </si>
  <si>
    <t>Kwt Sri Rezeki</t>
  </si>
  <si>
    <t>Rw.08</t>
  </si>
  <si>
    <t>Kwt rw.08</t>
  </si>
  <si>
    <t>Kwt Rw.08</t>
  </si>
  <si>
    <t>Rw.10</t>
  </si>
  <si>
    <t>Bantuan Indukan kambing</t>
  </si>
  <si>
    <t>Rw.11</t>
  </si>
  <si>
    <t>ekor</t>
  </si>
  <si>
    <t>Rw.12</t>
  </si>
  <si>
    <t>Kwt Puji Lestari</t>
  </si>
  <si>
    <t>Bantuan Bibit ayam</t>
  </si>
  <si>
    <t>dinas pertenakan</t>
  </si>
  <si>
    <t>Bantuan Indukan Kambing</t>
  </si>
  <si>
    <t>adil gembira sejahtera</t>
  </si>
  <si>
    <t>Hand traktor</t>
  </si>
  <si>
    <t>Rt.009</t>
  </si>
  <si>
    <t>Rt.012</t>
  </si>
  <si>
    <t>biji</t>
  </si>
  <si>
    <t>Mesin Tanam Padi</t>
  </si>
  <si>
    <t>Kel.Tani Pelita 2</t>
  </si>
  <si>
    <t>Kel.Tani Pelita 1</t>
  </si>
  <si>
    <t>Hand Sprayer Elektrik</t>
  </si>
  <si>
    <t>Kel.Tani Gembira 1</t>
  </si>
  <si>
    <t>Mesen Pecacah Rumut (Prioritas)</t>
  </si>
  <si>
    <t xml:space="preserve">Kel.Andil Gembira Sejahtera </t>
  </si>
  <si>
    <t>Batu-bata</t>
  </si>
  <si>
    <t>Rt.35</t>
  </si>
  <si>
    <t>dinas UMKM</t>
  </si>
  <si>
    <t xml:space="preserve">Tungku </t>
  </si>
  <si>
    <t>Bibit Ikan</t>
  </si>
  <si>
    <t>dinas perikanan</t>
  </si>
  <si>
    <t>RW.10</t>
  </si>
  <si>
    <t>Pertenakan Kambing</t>
  </si>
  <si>
    <t>Rt.50/12</t>
  </si>
  <si>
    <t>Ayam-anyaman</t>
  </si>
  <si>
    <t>Rt.48/12</t>
  </si>
  <si>
    <t>Kelompok tani</t>
  </si>
  <si>
    <t>rt49/12</t>
  </si>
  <si>
    <t>Bibit Ayam</t>
  </si>
  <si>
    <t>Rt.47/12</t>
  </si>
  <si>
    <t xml:space="preserve">Mesin Babat </t>
  </si>
  <si>
    <t>Pengajuan perpipaan</t>
  </si>
  <si>
    <t>Rw.006</t>
  </si>
  <si>
    <t>LURAH KARANGREJO</t>
  </si>
  <si>
    <t>USULAN PROGRAM/KEGIATAN PEMBANGUNAN BIDANG SOSIAL BUDAYA TAHUN 2024</t>
  </si>
  <si>
    <t>MUSRENBANG KELURAHAN TAHUN 2023</t>
  </si>
  <si>
    <t xml:space="preserve">Kelurahan   </t>
  </si>
  <si>
    <t>:  Karangrejo</t>
  </si>
  <si>
    <t xml:space="preserve">Kecamatan  </t>
  </si>
  <si>
    <t>:  Metro Utara</t>
  </si>
  <si>
    <t>Sumber</t>
  </si>
  <si>
    <t>:  Anggaran Kecamatan/Kelurahan</t>
  </si>
  <si>
    <t>NO.</t>
  </si>
  <si>
    <t>URAIAN KEGIATAN</t>
  </si>
  <si>
    <t>UNIT COST</t>
  </si>
  <si>
    <t>PAGU DANA</t>
  </si>
  <si>
    <t>KECAMATAN METRO UTARA</t>
  </si>
  <si>
    <t>KELURAHAN KARANGREJO</t>
  </si>
  <si>
    <t>Insentif  Ketua RT/RW</t>
  </si>
  <si>
    <t>Insentif Ketua RW (12 orang x 12 bulan)</t>
  </si>
  <si>
    <t>kelurahan</t>
  </si>
  <si>
    <t>OB</t>
  </si>
  <si>
    <t>Insentif Ketua RT ( 50 orang x 12 bulan)</t>
  </si>
  <si>
    <t>Insentif LPM</t>
  </si>
  <si>
    <t>Ketua LPM</t>
  </si>
  <si>
    <t>orang</t>
  </si>
  <si>
    <t>Wakil Ketua LPM</t>
  </si>
  <si>
    <t>Sekretaris LPM</t>
  </si>
  <si>
    <t>Bendahara LPM</t>
  </si>
  <si>
    <t>Wakil Sekretaris LPM</t>
  </si>
  <si>
    <t>Koordinator LPM</t>
  </si>
  <si>
    <t>Insentif Kaum</t>
  </si>
  <si>
    <t>Insentif kaum (9 Orang)</t>
  </si>
  <si>
    <t>RW. 02, 03, 07, 09, 11</t>
  </si>
  <si>
    <t>Insentif Guru TPA</t>
  </si>
  <si>
    <t>Insentif guru TPA Hidayatul Iman</t>
  </si>
  <si>
    <t xml:space="preserve">RW. 01 </t>
  </si>
  <si>
    <t xml:space="preserve">Insentif guru TPA Nurul Hidayah </t>
  </si>
  <si>
    <t>Insentif guru TPA Nurul Ma'wa</t>
  </si>
  <si>
    <t xml:space="preserve">Insentif guru TPA Miftahul Huda </t>
  </si>
  <si>
    <t xml:space="preserve">Insentif guru TPA Al- Mutaqin </t>
  </si>
  <si>
    <t>RW. 02</t>
  </si>
  <si>
    <t xml:space="preserve">Insentif guru TPA Al- Hidayah </t>
  </si>
  <si>
    <t xml:space="preserve">Insentif guru TPA Al- Mutmainah </t>
  </si>
  <si>
    <t xml:space="preserve">Insentif guru TPA Al- Hamdulillah </t>
  </si>
  <si>
    <t>Insentif guru TPA Imam Safei</t>
  </si>
  <si>
    <t>RW 02</t>
  </si>
  <si>
    <t xml:space="preserve">Insentif guru TPA Al-Muslimun </t>
  </si>
  <si>
    <t>RW 03</t>
  </si>
  <si>
    <t>Insentif guru TPA Al- Bahri</t>
  </si>
  <si>
    <t>Insentif guru TPA Al Isro'</t>
  </si>
  <si>
    <t>RW. 04</t>
  </si>
  <si>
    <t>Insentif guru TPA Al Mu'minun</t>
  </si>
  <si>
    <t xml:space="preserve">Insentif guru TPA At- Ta'awun </t>
  </si>
  <si>
    <t xml:space="preserve">Insentif guru TPA As- Sunnah </t>
  </si>
  <si>
    <t xml:space="preserve">RW. 05 </t>
  </si>
  <si>
    <t>Insentif guru TPA Immadul Billad</t>
  </si>
  <si>
    <t xml:space="preserve">Insentif guru TPA Ar-Rohman </t>
  </si>
  <si>
    <t xml:space="preserve"> RW. 06</t>
  </si>
  <si>
    <t>Insentif guru TPA Nurul Azmi</t>
  </si>
  <si>
    <t xml:space="preserve">Insentif guru TPA Al- Jariah </t>
  </si>
  <si>
    <t>RW.08</t>
  </si>
  <si>
    <t xml:space="preserve">Insentif guru TPA Nurul Iman </t>
  </si>
  <si>
    <t xml:space="preserve">Insentif guru TPA Nurul Jannah </t>
  </si>
  <si>
    <t>Insentif guru TPA Al-Ansori</t>
  </si>
  <si>
    <t>Insentif guru TPA Al-Barokah</t>
  </si>
  <si>
    <t>Insentif guru TPA Fakhul Arkham</t>
  </si>
  <si>
    <t xml:space="preserve">Insentif guru TPA Al- Ikhlas </t>
  </si>
  <si>
    <t>RW. 10</t>
  </si>
  <si>
    <t xml:space="preserve">Insentif guru TPA Al- Mursalin </t>
  </si>
  <si>
    <t>RW. 11</t>
  </si>
  <si>
    <t xml:space="preserve">Insentif guru TPA An- Nur </t>
  </si>
  <si>
    <t xml:space="preserve">Insentif guru TPA Al- Muhajirin </t>
  </si>
  <si>
    <t xml:space="preserve">Insentif guru TPA Al- Amin </t>
  </si>
  <si>
    <t>RW. 12</t>
  </si>
  <si>
    <t>Insentif Guru Sekolah Minggu</t>
  </si>
  <si>
    <t>RW.001</t>
  </si>
  <si>
    <t>Insentif Marbot/Penjaga/Pekerja Rumah Ibadah</t>
  </si>
  <si>
    <t>Insentif Juru Kunci Makam</t>
  </si>
  <si>
    <t>RW.01,06,10</t>
  </si>
  <si>
    <t>Insentif Marbot</t>
  </si>
  <si>
    <t>Marbot Mushola Nurul Hidayah</t>
  </si>
  <si>
    <t>RW. 01</t>
  </si>
  <si>
    <t>Marbot Mushola Hidayatul Iman</t>
  </si>
  <si>
    <t>Marbot Mushola Nurul Ma'wa</t>
  </si>
  <si>
    <t>Marbot Mushola Al Umaro</t>
  </si>
  <si>
    <t>Marbot Mushola Al Mutaqin</t>
  </si>
  <si>
    <t>Marbot Masjid Al Hidayah</t>
  </si>
  <si>
    <t>Marbot Mushola Al Mutmainah</t>
  </si>
  <si>
    <t>Marbot Mushola Alhamdullah</t>
  </si>
  <si>
    <t>Marbot Masjid Imam Syafei</t>
  </si>
  <si>
    <t>Marbot Mushola Al Muslimun</t>
  </si>
  <si>
    <t>RW. 03</t>
  </si>
  <si>
    <t>Marbot Mushola Al Bahri</t>
  </si>
  <si>
    <t>Marbot Masjid Al Isro</t>
  </si>
  <si>
    <t>Marbot Mushola Al Mu'minun</t>
  </si>
  <si>
    <t>Marbot Mushola At Ta'awun</t>
  </si>
  <si>
    <t>Marbot Mushola Immadul Billad</t>
  </si>
  <si>
    <t>Marbot Mushola As Sunah</t>
  </si>
  <si>
    <t>Marbot Masjid Ar Rohman</t>
  </si>
  <si>
    <t>RW. 06</t>
  </si>
  <si>
    <t>Marbot Mushola Nurul Azmi</t>
  </si>
  <si>
    <t>Marbot Mushola Al Jariah</t>
  </si>
  <si>
    <t>RW. 08</t>
  </si>
  <si>
    <t>Marbot Masjid Nurul Iman</t>
  </si>
  <si>
    <t>Marbot Mushola Nurul Jannah</t>
  </si>
  <si>
    <t>RW. 09</t>
  </si>
  <si>
    <t>Marbot Mushola Al Barokah</t>
  </si>
  <si>
    <t>Marbot Mushola Al Ansyori</t>
  </si>
  <si>
    <t>Marbot Masjid Al Ikhlas</t>
  </si>
  <si>
    <t>Marbot Mushola Al Hikmah</t>
  </si>
  <si>
    <t>Marbot Mushola Miftahul Huda</t>
  </si>
  <si>
    <t>Marbot Masjid Al Mursalin</t>
  </si>
  <si>
    <t>Marbot Mushola An Nur</t>
  </si>
  <si>
    <t>Marbot Mushola Al Muhajirin</t>
  </si>
  <si>
    <t>Marbot Masjid Al Amin</t>
  </si>
  <si>
    <t>Bantuan Rumah Ibadah</t>
  </si>
  <si>
    <t>Rehap atap dan Plapon Mushola At Ta'awun</t>
  </si>
  <si>
    <t>RW. 05</t>
  </si>
  <si>
    <t>Rehap Teras Mushola Hidayatul Iman</t>
  </si>
  <si>
    <t>PRIORITAS SOSBUD</t>
  </si>
  <si>
    <t>Sarpras Mushola Al Jariyah</t>
  </si>
  <si>
    <t>Sarpras Mushola Al Barokah</t>
  </si>
  <si>
    <t>Kegiatan Safari Ramadhan Masjid Nurul Iman</t>
  </si>
  <si>
    <t xml:space="preserve"> Masjid Nurul Nurul Iman</t>
  </si>
  <si>
    <t>RW.008</t>
  </si>
  <si>
    <t>AC</t>
  </si>
  <si>
    <t>Bantuan Rukun Kematian (RKM)</t>
  </si>
  <si>
    <t>Wireless</t>
  </si>
  <si>
    <t>Kursi Plastik</t>
  </si>
  <si>
    <t>RW 10</t>
  </si>
  <si>
    <t>Kegiatan LASQI</t>
  </si>
  <si>
    <t xml:space="preserve">Bantuan LASQI </t>
  </si>
  <si>
    <t>Set</t>
  </si>
  <si>
    <t>Operasional Petugas Ketentraman dan Ketertiban Umum</t>
  </si>
  <si>
    <t>Bantuan transport Babinkamtibmas</t>
  </si>
  <si>
    <t>OK</t>
  </si>
  <si>
    <t>Bantuan transport Babinsa</t>
  </si>
  <si>
    <t>Bantuan Operasional FKPM</t>
  </si>
  <si>
    <t>Kegiatan Perayaan HUT</t>
  </si>
  <si>
    <t>Bantuan Kegiatan HUT RI</t>
  </si>
  <si>
    <t>Bantuan kegiatan HUT Kota Metro</t>
  </si>
  <si>
    <t>Bantuan Kegiatan HUT Kelurahan</t>
  </si>
  <si>
    <t>Penguatan Lembaga Kemasyarakatan Kelurahan</t>
  </si>
  <si>
    <t>PKK Kelurahan</t>
  </si>
  <si>
    <t>Operasional PKK Tingkat Kelurahan</t>
  </si>
  <si>
    <t>Pendataan Wakuncar oleh Dasawisma</t>
  </si>
  <si>
    <t>kegiatan</t>
  </si>
  <si>
    <t>Penguatan Arisan Sedot Tinja (Arseti) di Dasa Wisma</t>
  </si>
  <si>
    <t>Pengembangan Bank Sampah Kelurahan</t>
  </si>
  <si>
    <t>Sarpras PKK Kelurahan</t>
  </si>
  <si>
    <t>-  Meja 1/2 biro</t>
  </si>
  <si>
    <t>-  Kipas Angin</t>
  </si>
  <si>
    <t>-  Wireless</t>
  </si>
  <si>
    <t>-  Plang Sekretariat PKK</t>
  </si>
  <si>
    <t xml:space="preserve">-  Papan Data PKK </t>
  </si>
  <si>
    <t>LPM</t>
  </si>
  <si>
    <t>-</t>
  </si>
  <si>
    <t>Operasional LPM</t>
  </si>
  <si>
    <t>tahun</t>
  </si>
  <si>
    <t>Karang Taruna</t>
  </si>
  <si>
    <t>Operasional Karang Taruna</t>
  </si>
  <si>
    <t>Pelatihan Penguatan Kelembagaan Karang Taruna</t>
  </si>
  <si>
    <r>
      <t xml:space="preserve">Percepatan Penurunan </t>
    </r>
    <r>
      <rPr>
        <b/>
        <i/>
        <sz val="12"/>
        <rFont val="Cambria"/>
        <family val="1"/>
      </rPr>
      <t>Stunting</t>
    </r>
  </si>
  <si>
    <t>Sosialisasi Penurunan Stunting</t>
  </si>
  <si>
    <t>Keg</t>
  </si>
  <si>
    <t>Rembuk Stunting Tk. Kelurahan</t>
  </si>
  <si>
    <t>Pemberian PMT sasaran Stunting (Susu, Telur)</t>
  </si>
  <si>
    <t>Perbaikan Sanitasi</t>
  </si>
  <si>
    <t>KK</t>
  </si>
  <si>
    <t>Penyuluhan dan Pemberian VIT pd Masy TPAS</t>
  </si>
  <si>
    <t>Pengadaan Seragam TPK</t>
  </si>
  <si>
    <t>Perpustakaan Kelurahan</t>
  </si>
  <si>
    <t>Insentif Pengelola Perpustakaan Kelurahan (2 orang)</t>
  </si>
  <si>
    <t xml:space="preserve">Komputer </t>
  </si>
  <si>
    <t xml:space="preserve">Printer </t>
  </si>
  <si>
    <t>Kursi Lipat Stainless</t>
  </si>
  <si>
    <t>buah</t>
  </si>
  <si>
    <t>Meja 1/2 Biro,</t>
  </si>
  <si>
    <t xml:space="preserve">Kursi untuk anak-anak </t>
  </si>
  <si>
    <t>Karpet</t>
  </si>
  <si>
    <t>bh</t>
  </si>
  <si>
    <t>Olah Raga</t>
  </si>
  <si>
    <t>Kostum dan Bola Kaki</t>
  </si>
  <si>
    <t>Kostum Bulu Tangkis</t>
  </si>
  <si>
    <t>JUMLAH TOTAL</t>
  </si>
  <si>
    <t>Metro,        Januari 2023</t>
  </si>
  <si>
    <t>Camat Metro Utara,</t>
  </si>
  <si>
    <t>Lurah Karangrejo</t>
  </si>
  <si>
    <t>WILASTRI, S.IP.MM</t>
  </si>
  <si>
    <t xml:space="preserve"> SUTORO</t>
  </si>
  <si>
    <t>NIP 197406101994022003</t>
  </si>
  <si>
    <t>NIP 197402091993031002</t>
  </si>
  <si>
    <t>:  Anggaran OPD</t>
  </si>
  <si>
    <t xml:space="preserve">PAGU DANA </t>
  </si>
  <si>
    <t xml:space="preserve">DINAS PENDIDIKAN DAN KEBUDAYAAN  </t>
  </si>
  <si>
    <t>Seragam Kuda Lumping Remaja Budaya</t>
  </si>
  <si>
    <t>Alat Kesenian Kuda Lumping Turonggo Satrio Putro</t>
  </si>
  <si>
    <t xml:space="preserve">Paping TK PKK 1 Karangrejo </t>
  </si>
  <si>
    <t>Laptop PAUD An Nur</t>
  </si>
  <si>
    <t>Rehap Gedung Kantor KA SDN 8 Metro Utara</t>
  </si>
  <si>
    <t xml:space="preserve">DINAS KESEHATAN  </t>
  </si>
  <si>
    <t>Insentif</t>
  </si>
  <si>
    <t>Insentif Kader Poskeskel</t>
  </si>
  <si>
    <t xml:space="preserve">Kelurahan </t>
  </si>
  <si>
    <t>Ob</t>
  </si>
  <si>
    <t>Insentif  Kader Jumantik</t>
  </si>
  <si>
    <t>Orang</t>
  </si>
  <si>
    <t>Insentif Kader PHBS</t>
  </si>
  <si>
    <t>Insentif Kader LBS</t>
  </si>
  <si>
    <t>Insentif Kader Kelas Ibu</t>
  </si>
  <si>
    <t>Insentif Kader Lansia</t>
  </si>
  <si>
    <t>Insentif Kader Posyandu Remaja</t>
  </si>
  <si>
    <t>Insentif Forum Kesehatan Kelurahan (FKK)</t>
  </si>
  <si>
    <t>Bantuan Sarana Prasarana</t>
  </si>
  <si>
    <t>Pelatihan Kader Posyandu</t>
  </si>
  <si>
    <t>Ok</t>
  </si>
  <si>
    <t>Sarpras Poyandu Remaja</t>
  </si>
  <si>
    <t>Pengadaan PMT Posyandu Balita</t>
  </si>
  <si>
    <t>Sarpras Posyandu Balita (Timbangan Bayi, Dewasa dan Pengukur Tinggi)</t>
  </si>
  <si>
    <t>Posyandu</t>
  </si>
  <si>
    <t>5.</t>
  </si>
  <si>
    <t>Kursi, Meja, Timbangan Pijak, Ambal</t>
  </si>
  <si>
    <t xml:space="preserve">Bantuan Operasional </t>
  </si>
  <si>
    <t>Operasional Forum Kesehatan Kelurahan  (FKK)</t>
  </si>
  <si>
    <t>Tahun</t>
  </si>
  <si>
    <t>SATUAN POL PP</t>
  </si>
  <si>
    <t>Insentif LINMAS (10 orang x 12 bulan)</t>
  </si>
  <si>
    <t xml:space="preserve">BPBD </t>
  </si>
  <si>
    <t>Sosialisasi dan KIE  Rawan Bencana</t>
  </si>
  <si>
    <t xml:space="preserve">Pelatihan Pencegahan dan Mitigasi Bencana </t>
  </si>
  <si>
    <t xml:space="preserve">DINAS SOSIAL  </t>
  </si>
  <si>
    <t xml:space="preserve"> Insentif PSM (2 orang x 12 bulan)</t>
  </si>
  <si>
    <t xml:space="preserve">Operasional LLI </t>
  </si>
  <si>
    <t xml:space="preserve">Bantuan Sepatu LLI </t>
  </si>
  <si>
    <t xml:space="preserve">DINAS TENAGA KERJA DAN TRANSMIGRASI  </t>
  </si>
  <si>
    <t xml:space="preserve">Pelatihan dan pembinaan administrasi ketua RT/RW, </t>
  </si>
  <si>
    <t>Pelatihan dan pembinaan administrasi PKK dan dasawisma</t>
  </si>
  <si>
    <t>Pelatihan dan pembinaan administrasi pengurus LPM</t>
  </si>
  <si>
    <t xml:space="preserve">Pelatihan dan pembinaan administrasi Karang Taruna </t>
  </si>
  <si>
    <t>Pelatihan dan pembinaan administrasi kader Posyandu</t>
  </si>
  <si>
    <t>Pelatihan bagi kader UP2K</t>
  </si>
  <si>
    <t>Sosialisasi Pemanfaatan Teknologi Tepat Guna (TTG)</t>
  </si>
  <si>
    <t>Fasilitasi Bulan Bhakti Gotong Royong Masyarakat</t>
  </si>
  <si>
    <t xml:space="preserve">DINAS PP PA PP KB </t>
  </si>
  <si>
    <t>Penguatan Forum Anak Kelurahan</t>
  </si>
  <si>
    <t xml:space="preserve">Bantuan Transpot BKB </t>
  </si>
  <si>
    <t>kelompok</t>
  </si>
  <si>
    <t>Bantuan Transpot BKR</t>
  </si>
  <si>
    <t>Kelompok</t>
  </si>
  <si>
    <t>Bantuan Transpot BKL</t>
  </si>
  <si>
    <t>Bantuan Trasnspot PPKBD Dan Sub PPKBD</t>
  </si>
  <si>
    <t xml:space="preserve">DINAS PERPUSTAKAAN DAN KEARSIPAN DAERAH  </t>
  </si>
  <si>
    <t>Rehab Rumah Pintar</t>
  </si>
  <si>
    <t>Metro,      Januari 2023</t>
  </si>
</sst>
</file>

<file path=xl/styles.xml><?xml version="1.0" encoding="utf-8"?>
<styleSheet xmlns="http://schemas.openxmlformats.org/spreadsheetml/2006/main">
  <numFmts count="20">
    <numFmt numFmtId="5" formatCode="Rp#,##0_);(Rp#,##0)"/>
    <numFmt numFmtId="6" formatCode="Rp#,##0_);[Red](Rp#,##0)"/>
    <numFmt numFmtId="7" formatCode="Rp#,##0.00_);(Rp#,##0.00)"/>
    <numFmt numFmtId="8" formatCode="Rp#,##0.00_);[Red](Rp#,##0.00)"/>
    <numFmt numFmtId="42" formatCode="_(* #,##0.00_);_(* (#,##0.00);_(* &quot;-&quot;??_);_(@_)"/>
    <numFmt numFmtId="41" formatCode="_-* #,##0_-;\-* #,##0_-;_-* &quot;-&quot;_-;_-@_-"/>
    <numFmt numFmtId="44" formatCode="_(Rp* #,##0.00_);_(Rp* (#,##0.00);_(Rp* &quot;-&quot;??_);_(@_)"/>
    <numFmt numFmtId="43" formatCode="_(Rp* #,##0_);_(Rp* (#,##0);_(Rp* &quot;-&quot;_);_(@_)"/>
    <numFmt numFmtId="23" formatCode="Rp#,##0_);(Rp#,##0)"/>
    <numFmt numFmtId="24" formatCode="Rp#,##0_);[Red](Rp#,##0)"/>
    <numFmt numFmtId="25" formatCode="Rp#,##0.00_);(Rp#,##0.00)"/>
    <numFmt numFmtId="26" formatCode="Rp#,##0.00_);[Red](Rp#,##0.00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_(&quot;Rp&quot;* #,##0_);_(&quot;Rp&quot;* \(#,##0\);_(&quot;Rp&quot;* &quot;-&quot;_);_(@_)"/>
    <numFmt numFmtId="181" formatCode="_-&quot;Rp&quot;* #,##0_-;\-&quot;Rp&quot;* #,##0_-;_-&quot;Rp&quot;* &quot;-&quot;_-;_-@_-"/>
    <numFmt numFmtId="182" formatCode="_(* #,##0_);_(* \(#,##0\);_(* &quot;-&quot;??_);_(@_)"/>
    <numFmt numFmtId="183" formatCode="_([$Rp-421]* #,##0_);_([$Rp-421]* \(#,##0\);_([$Rp-421]* &quot;-&quot;??_);_(@_)"/>
  </numFmts>
  <fonts count="55">
    <font>
      <sz val="10"/>
      <name val="Arial"/>
      <family val="2"/>
    </font>
    <font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u val="single"/>
      <sz val="12"/>
      <name val="Cambria"/>
      <family val="1"/>
    </font>
    <font>
      <b/>
      <u val="singleAccounting"/>
      <sz val="12"/>
      <name val="Cambria"/>
      <family val="1"/>
    </font>
    <font>
      <u val="singleAccounting"/>
      <sz val="12"/>
      <name val="Cambria"/>
      <family val="1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Cambria"/>
      <family val="1"/>
    </font>
    <font>
      <u val="single"/>
      <sz val="10"/>
      <color theme="10"/>
      <name val="Arial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theme="1"/>
      </left>
      <right style="thin"/>
      <top style="thin"/>
      <bottom style="thin"/>
    </border>
    <border>
      <left>
        <color indexed="63"/>
      </left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5" applyNumberFormat="0" applyAlignment="0" applyProtection="0"/>
    <xf numFmtId="0" fontId="45" fillId="4" borderId="6" applyNumberFormat="0" applyAlignment="0" applyProtection="0"/>
    <xf numFmtId="0" fontId="46" fillId="4" borderId="5" applyNumberFormat="0" applyAlignment="0" applyProtection="0"/>
    <xf numFmtId="0" fontId="47" fillId="5" borderId="7" applyNumberForma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3" fillId="31" borderId="0" applyNumberFormat="0" applyBorder="0" applyAlignment="0" applyProtection="0"/>
    <xf numFmtId="178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8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</cellStyleXfs>
  <cellXfs count="384">
    <xf numFmtId="0" fontId="0" fillId="0" borderId="0" xfId="0" applyAlignment="1">
      <alignment/>
    </xf>
    <xf numFmtId="0" fontId="2" fillId="0" borderId="0" xfId="69" applyFont="1" applyAlignment="1">
      <alignment vertical="center"/>
      <protection/>
    </xf>
    <xf numFmtId="0" fontId="3" fillId="0" borderId="0" xfId="69" applyFont="1" applyAlignment="1">
      <alignment horizontal="center" vertical="center"/>
      <protection/>
    </xf>
    <xf numFmtId="0" fontId="3" fillId="0" borderId="0" xfId="69" applyFont="1" applyAlignment="1">
      <alignment vertical="center"/>
      <protection/>
    </xf>
    <xf numFmtId="1" fontId="3" fillId="0" borderId="0" xfId="69" applyNumberFormat="1" applyFont="1" applyAlignment="1">
      <alignment horizontal="left" vertical="center"/>
      <protection/>
    </xf>
    <xf numFmtId="180" fontId="3" fillId="0" borderId="0" xfId="69" applyNumberFormat="1" applyFont="1" applyAlignment="1">
      <alignment horizontal="right" vertical="center"/>
      <protection/>
    </xf>
    <xf numFmtId="180" fontId="3" fillId="0" borderId="0" xfId="69" applyNumberFormat="1" applyFont="1" applyAlignment="1">
      <alignment vertical="center"/>
      <protection/>
    </xf>
    <xf numFmtId="178" fontId="3" fillId="0" borderId="0" xfId="63" applyFont="1" applyFill="1" applyAlignment="1">
      <alignment vertical="center"/>
    </xf>
    <xf numFmtId="0" fontId="2" fillId="0" borderId="0" xfId="69" applyFont="1" applyAlignment="1">
      <alignment horizontal="center" vertical="center"/>
      <protection/>
    </xf>
    <xf numFmtId="0" fontId="3" fillId="0" borderId="0" xfId="69" applyFont="1" applyAlignment="1">
      <alignment horizontal="left" vertical="center"/>
      <protection/>
    </xf>
    <xf numFmtId="1" fontId="2" fillId="0" borderId="0" xfId="69" applyNumberFormat="1" applyFont="1" applyAlignment="1">
      <alignment horizontal="left" vertical="center"/>
      <protection/>
    </xf>
    <xf numFmtId="180" fontId="2" fillId="0" borderId="0" xfId="69" applyNumberFormat="1" applyFont="1" applyAlignment="1">
      <alignment horizontal="right" vertical="center"/>
      <protection/>
    </xf>
    <xf numFmtId="0" fontId="2" fillId="12" borderId="10" xfId="69" applyFont="1" applyFill="1" applyBorder="1" applyAlignment="1">
      <alignment horizontal="center" vertical="center" wrapText="1"/>
      <protection/>
    </xf>
    <xf numFmtId="0" fontId="2" fillId="12" borderId="11" xfId="69" applyFont="1" applyFill="1" applyBorder="1" applyAlignment="1">
      <alignment horizontal="center" vertical="center" wrapText="1"/>
      <protection/>
    </xf>
    <xf numFmtId="0" fontId="3" fillId="12" borderId="12" xfId="69" applyFont="1" applyFill="1" applyBorder="1" applyAlignment="1">
      <alignment horizontal="center" vertical="center" wrapText="1"/>
      <protection/>
    </xf>
    <xf numFmtId="1" fontId="2" fillId="12" borderId="11" xfId="69" applyNumberFormat="1" applyFont="1" applyFill="1" applyBorder="1" applyAlignment="1">
      <alignment horizontal="center" vertical="center" wrapText="1"/>
      <protection/>
    </xf>
    <xf numFmtId="1" fontId="2" fillId="12" borderId="12" xfId="69" applyNumberFormat="1" applyFont="1" applyFill="1" applyBorder="1" applyAlignment="1">
      <alignment horizontal="center" vertical="center" wrapText="1"/>
      <protection/>
    </xf>
    <xf numFmtId="180" fontId="2" fillId="12" borderId="11" xfId="69" applyNumberFormat="1" applyFont="1" applyFill="1" applyBorder="1" applyAlignment="1">
      <alignment horizontal="center" vertical="center" wrapText="1"/>
      <protection/>
    </xf>
    <xf numFmtId="180" fontId="2" fillId="12" borderId="10" xfId="69" applyNumberFormat="1" applyFont="1" applyFill="1" applyBorder="1" applyAlignment="1">
      <alignment horizontal="center" vertical="center"/>
      <protection/>
    </xf>
    <xf numFmtId="0" fontId="3" fillId="12" borderId="13" xfId="69" applyFont="1" applyFill="1" applyBorder="1" applyAlignment="1">
      <alignment horizontal="center" vertical="center" wrapText="1"/>
      <protection/>
    </xf>
    <xf numFmtId="0" fontId="3" fillId="12" borderId="14" xfId="69" applyFont="1" applyFill="1" applyBorder="1" applyAlignment="1">
      <alignment horizontal="center" vertical="center" wrapText="1"/>
      <protection/>
    </xf>
    <xf numFmtId="0" fontId="3" fillId="12" borderId="15" xfId="69" applyFont="1" applyFill="1" applyBorder="1" applyAlignment="1">
      <alignment horizontal="center" vertical="center" wrapText="1"/>
      <protection/>
    </xf>
    <xf numFmtId="1" fontId="2" fillId="12" borderId="14" xfId="69" applyNumberFormat="1" applyFont="1" applyFill="1" applyBorder="1" applyAlignment="1">
      <alignment horizontal="center" vertical="center" wrapText="1"/>
      <protection/>
    </xf>
    <xf numFmtId="1" fontId="2" fillId="12" borderId="15" xfId="69" applyNumberFormat="1" applyFont="1" applyFill="1" applyBorder="1" applyAlignment="1">
      <alignment horizontal="center" vertical="center" wrapText="1"/>
      <protection/>
    </xf>
    <xf numFmtId="180" fontId="2" fillId="12" borderId="14" xfId="69" applyNumberFormat="1" applyFont="1" applyFill="1" applyBorder="1" applyAlignment="1">
      <alignment horizontal="center" vertical="center" wrapText="1"/>
      <protection/>
    </xf>
    <xf numFmtId="180" fontId="2" fillId="12" borderId="13" xfId="69" applyNumberFormat="1" applyFont="1" applyFill="1" applyBorder="1" applyAlignment="1">
      <alignment horizontal="center" vertical="center"/>
      <protection/>
    </xf>
    <xf numFmtId="0" fontId="2" fillId="12" borderId="16" xfId="69" applyFont="1" applyFill="1" applyBorder="1" applyAlignment="1">
      <alignment horizontal="center" vertical="center"/>
      <protection/>
    </xf>
    <xf numFmtId="0" fontId="2" fillId="12" borderId="14" xfId="69" applyFont="1" applyFill="1" applyBorder="1" applyAlignment="1">
      <alignment horizontal="center" vertical="center"/>
      <protection/>
    </xf>
    <xf numFmtId="0" fontId="2" fillId="12" borderId="17" xfId="69" applyFont="1" applyFill="1" applyBorder="1" applyAlignment="1">
      <alignment horizontal="center" vertical="center"/>
      <protection/>
    </xf>
    <xf numFmtId="1" fontId="2" fillId="12" borderId="18" xfId="69" applyNumberFormat="1" applyFont="1" applyFill="1" applyBorder="1" applyAlignment="1">
      <alignment horizontal="center" vertical="center"/>
      <protection/>
    </xf>
    <xf numFmtId="1" fontId="2" fillId="12" borderId="19" xfId="69" applyNumberFormat="1" applyFont="1" applyFill="1" applyBorder="1" applyAlignment="1">
      <alignment horizontal="center" vertical="center"/>
      <protection/>
    </xf>
    <xf numFmtId="0" fontId="2" fillId="0" borderId="16" xfId="69" applyFont="1" applyBorder="1" applyAlignment="1">
      <alignment horizontal="center" vertical="center"/>
      <protection/>
    </xf>
    <xf numFmtId="0" fontId="2" fillId="0" borderId="14" xfId="69" applyFont="1" applyBorder="1" applyAlignment="1">
      <alignment horizontal="center" vertical="center"/>
      <protection/>
    </xf>
    <xf numFmtId="0" fontId="2" fillId="0" borderId="17" xfId="69" applyFont="1" applyBorder="1" applyAlignment="1">
      <alignment horizontal="center" vertical="center"/>
      <protection/>
    </xf>
    <xf numFmtId="1" fontId="2" fillId="0" borderId="18" xfId="69" applyNumberFormat="1" applyFont="1" applyBorder="1" applyAlignment="1">
      <alignment horizontal="center" vertical="center"/>
      <protection/>
    </xf>
    <xf numFmtId="1" fontId="2" fillId="0" borderId="19" xfId="69" applyNumberFormat="1" applyFont="1" applyBorder="1" applyAlignment="1">
      <alignment horizontal="center" vertical="center"/>
      <protection/>
    </xf>
    <xf numFmtId="0" fontId="2" fillId="0" borderId="13" xfId="69" applyFont="1" applyBorder="1" applyAlignment="1">
      <alignment horizontal="center" vertical="center"/>
      <protection/>
    </xf>
    <xf numFmtId="0" fontId="2" fillId="0" borderId="18" xfId="69" applyFont="1" applyBorder="1" applyAlignment="1">
      <alignment horizontal="left" vertical="center"/>
      <protection/>
    </xf>
    <xf numFmtId="0" fontId="2" fillId="0" borderId="20" xfId="69" applyFont="1" applyBorder="1" applyAlignment="1">
      <alignment horizontal="left" vertical="center"/>
      <protection/>
    </xf>
    <xf numFmtId="0" fontId="3" fillId="0" borderId="18" xfId="69" applyFont="1" applyBorder="1" applyAlignment="1">
      <alignment horizontal="center" vertical="center"/>
      <protection/>
    </xf>
    <xf numFmtId="0" fontId="3" fillId="0" borderId="20" xfId="69" applyFont="1" applyBorder="1" applyAlignment="1">
      <alignment vertical="center"/>
      <protection/>
    </xf>
    <xf numFmtId="1" fontId="3" fillId="0" borderId="20" xfId="69" applyNumberFormat="1" applyFont="1" applyBorder="1" applyAlignment="1">
      <alignment horizontal="left" vertical="center"/>
      <protection/>
    </xf>
    <xf numFmtId="180" fontId="3" fillId="0" borderId="21" xfId="69" applyNumberFormat="1" applyFont="1" applyBorder="1" applyAlignment="1">
      <alignment horizontal="right" vertical="center"/>
      <protection/>
    </xf>
    <xf numFmtId="181" fontId="2" fillId="0" borderId="16" xfId="69" applyNumberFormat="1" applyFont="1" applyBorder="1" applyAlignment="1">
      <alignment horizontal="right" vertical="center"/>
      <protection/>
    </xf>
    <xf numFmtId="0" fontId="3" fillId="0" borderId="16" xfId="69" applyFont="1" applyBorder="1" applyAlignment="1">
      <alignment vertical="center"/>
      <protection/>
    </xf>
    <xf numFmtId="0" fontId="3" fillId="0" borderId="18" xfId="69" applyFont="1" applyBorder="1" applyAlignment="1">
      <alignment horizontal="center" vertical="top"/>
      <protection/>
    </xf>
    <xf numFmtId="0" fontId="3" fillId="32" borderId="20" xfId="76" applyFont="1" applyFill="1" applyBorder="1" applyAlignment="1">
      <alignment wrapText="1"/>
      <protection/>
    </xf>
    <xf numFmtId="0" fontId="3" fillId="32" borderId="16" xfId="70" applyFont="1" applyFill="1" applyBorder="1" applyAlignment="1">
      <alignment horizontal="center" vertical="center" wrapText="1"/>
      <protection/>
    </xf>
    <xf numFmtId="0" fontId="3" fillId="0" borderId="18" xfId="69" applyFont="1" applyBorder="1" applyAlignment="1">
      <alignment horizontal="right" vertical="top"/>
      <protection/>
    </xf>
    <xf numFmtId="0" fontId="3" fillId="0" borderId="19" xfId="69" applyFont="1" applyBorder="1" applyAlignment="1">
      <alignment horizontal="left" vertical="top" wrapText="1"/>
      <protection/>
    </xf>
    <xf numFmtId="180" fontId="3" fillId="0" borderId="13" xfId="69" applyNumberFormat="1" applyFont="1" applyBorder="1" applyAlignment="1">
      <alignment horizontal="right" vertical="top"/>
      <protection/>
    </xf>
    <xf numFmtId="181" fontId="3" fillId="0" borderId="13" xfId="69" applyNumberFormat="1" applyFont="1" applyBorder="1" applyAlignment="1">
      <alignment horizontal="right" vertical="top"/>
      <protection/>
    </xf>
    <xf numFmtId="0" fontId="3" fillId="32" borderId="16" xfId="69" applyFont="1" applyFill="1" applyBorder="1" applyAlignment="1">
      <alignment horizontal="center" vertical="center" wrapText="1"/>
      <protection/>
    </xf>
    <xf numFmtId="0" fontId="3" fillId="0" borderId="18" xfId="69" applyFont="1" applyBorder="1" applyAlignment="1">
      <alignment vertical="top"/>
      <protection/>
    </xf>
    <xf numFmtId="0" fontId="3" fillId="0" borderId="13" xfId="69" applyFont="1" applyBorder="1" applyAlignment="1">
      <alignment vertical="center"/>
      <protection/>
    </xf>
    <xf numFmtId="0" fontId="3" fillId="0" borderId="20" xfId="69" applyFont="1" applyBorder="1" applyAlignment="1">
      <alignment horizontal="center" vertical="top"/>
      <protection/>
    </xf>
    <xf numFmtId="0" fontId="3" fillId="0" borderId="15" xfId="69" applyFont="1" applyBorder="1" applyAlignment="1">
      <alignment horizontal="left" vertical="top" wrapText="1"/>
      <protection/>
    </xf>
    <xf numFmtId="0" fontId="3" fillId="32" borderId="16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vertical="top"/>
    </xf>
    <xf numFmtId="0" fontId="3" fillId="0" borderId="19" xfId="0" applyFont="1" applyBorder="1" applyAlignment="1">
      <alignment horizontal="left" vertical="top" wrapText="1"/>
    </xf>
    <xf numFmtId="180" fontId="3" fillId="0" borderId="13" xfId="0" applyNumberFormat="1" applyFont="1" applyBorder="1" applyAlignment="1">
      <alignment horizontal="right" vertical="top"/>
    </xf>
    <xf numFmtId="181" fontId="3" fillId="0" borderId="13" xfId="0" applyNumberFormat="1" applyFont="1" applyBorder="1" applyAlignment="1">
      <alignment horizontal="right" vertical="top"/>
    </xf>
    <xf numFmtId="0" fontId="3" fillId="0" borderId="13" xfId="69" applyFont="1" applyBorder="1" applyAlignment="1">
      <alignment horizontal="center" vertical="center"/>
      <protection/>
    </xf>
    <xf numFmtId="0" fontId="2" fillId="0" borderId="20" xfId="69" applyFont="1" applyBorder="1" applyAlignment="1">
      <alignment horizontal="center" vertical="center"/>
      <protection/>
    </xf>
    <xf numFmtId="0" fontId="2" fillId="0" borderId="19" xfId="69" applyFont="1" applyBorder="1" applyAlignment="1">
      <alignment horizontal="center" vertical="center"/>
      <protection/>
    </xf>
    <xf numFmtId="0" fontId="3" fillId="0" borderId="16" xfId="69" applyFont="1" applyBorder="1" applyAlignment="1">
      <alignment horizontal="center" vertical="center"/>
      <protection/>
    </xf>
    <xf numFmtId="180" fontId="3" fillId="32" borderId="16" xfId="69" applyNumberFormat="1" applyFont="1" applyFill="1" applyBorder="1" applyAlignment="1">
      <alignment horizontal="right" vertical="center"/>
      <protection/>
    </xf>
    <xf numFmtId="180" fontId="2" fillId="32" borderId="16" xfId="70" applyNumberFormat="1" applyFont="1" applyFill="1" applyBorder="1" applyAlignment="1">
      <alignment horizontal="center" vertical="center"/>
      <protection/>
    </xf>
    <xf numFmtId="180" fontId="3" fillId="0" borderId="16" xfId="69" applyNumberFormat="1" applyFont="1" applyBorder="1" applyAlignment="1">
      <alignment horizontal="right" vertical="center"/>
      <protection/>
    </xf>
    <xf numFmtId="180" fontId="2" fillId="0" borderId="16" xfId="69" applyNumberFormat="1" applyFont="1" applyBorder="1" applyAlignment="1">
      <alignment vertical="center"/>
      <protection/>
    </xf>
    <xf numFmtId="0" fontId="3" fillId="0" borderId="17" xfId="69" applyFont="1" applyBorder="1" applyAlignment="1">
      <alignment horizontal="left" vertical="top" wrapText="1"/>
      <protection/>
    </xf>
    <xf numFmtId="0" fontId="2" fillId="0" borderId="18" xfId="77" applyFont="1" applyBorder="1" applyAlignment="1">
      <alignment horizontal="left" vertical="center" wrapText="1"/>
      <protection/>
    </xf>
    <xf numFmtId="0" fontId="2" fillId="0" borderId="20" xfId="77" applyFont="1" applyBorder="1" applyAlignment="1">
      <alignment horizontal="left" vertical="center" wrapText="1"/>
      <protection/>
    </xf>
    <xf numFmtId="0" fontId="3" fillId="0" borderId="20" xfId="69" applyFont="1" applyBorder="1" applyAlignment="1">
      <alignment horizontal="center" vertical="center"/>
      <protection/>
    </xf>
    <xf numFmtId="0" fontId="3" fillId="32" borderId="19" xfId="76" applyFont="1" applyFill="1" applyBorder="1" applyAlignment="1">
      <alignment wrapText="1"/>
      <protection/>
    </xf>
    <xf numFmtId="0" fontId="3" fillId="32" borderId="16" xfId="76" applyFont="1" applyFill="1" applyBorder="1" applyAlignment="1">
      <alignment horizontal="center" wrapText="1"/>
      <protection/>
    </xf>
    <xf numFmtId="0" fontId="3" fillId="32" borderId="18" xfId="76" applyFont="1" applyFill="1" applyBorder="1" applyAlignment="1">
      <alignment horizontal="right" wrapText="1"/>
      <protection/>
    </xf>
    <xf numFmtId="0" fontId="3" fillId="32" borderId="19" xfId="76" applyFont="1" applyFill="1" applyBorder="1" applyAlignment="1">
      <alignment horizontal="left" wrapText="1"/>
      <protection/>
    </xf>
    <xf numFmtId="182" fontId="3" fillId="0" borderId="16" xfId="68" applyNumberFormat="1" applyFont="1" applyBorder="1" applyAlignment="1">
      <alignment vertical="center"/>
    </xf>
    <xf numFmtId="0" fontId="3" fillId="32" borderId="18" xfId="69" applyFont="1" applyFill="1" applyBorder="1" applyAlignment="1">
      <alignment horizontal="right" vertical="center" wrapText="1"/>
      <protection/>
    </xf>
    <xf numFmtId="0" fontId="3" fillId="32" borderId="19" xfId="63" applyNumberFormat="1" applyFont="1" applyFill="1" applyBorder="1" applyAlignment="1">
      <alignment horizontal="left" vertical="center" wrapText="1"/>
    </xf>
    <xf numFmtId="180" fontId="3" fillId="0" borderId="16" xfId="68" applyNumberFormat="1" applyFont="1" applyBorder="1" applyAlignment="1">
      <alignment vertical="center"/>
    </xf>
    <xf numFmtId="0" fontId="3" fillId="32" borderId="10" xfId="69" applyFont="1" applyFill="1" applyBorder="1" applyAlignment="1">
      <alignment horizontal="center" vertical="center" wrapText="1"/>
      <protection/>
    </xf>
    <xf numFmtId="0" fontId="3" fillId="32" borderId="20" xfId="69" applyFont="1" applyFill="1" applyBorder="1" applyAlignment="1">
      <alignment horizontal="right" vertical="center" wrapText="1"/>
      <protection/>
    </xf>
    <xf numFmtId="0" fontId="3" fillId="32" borderId="20" xfId="63" applyNumberFormat="1" applyFont="1" applyFill="1" applyBorder="1" applyAlignment="1">
      <alignment horizontal="left" vertical="center" wrapText="1"/>
    </xf>
    <xf numFmtId="0" fontId="3" fillId="0" borderId="19" xfId="71" applyFont="1" applyBorder="1" applyAlignment="1">
      <alignment vertical="center"/>
      <protection/>
    </xf>
    <xf numFmtId="0" fontId="3" fillId="0" borderId="10" xfId="77" applyFont="1" applyBorder="1" applyAlignment="1">
      <alignment horizontal="center" vertical="center" wrapText="1"/>
      <protection/>
    </xf>
    <xf numFmtId="0" fontId="3" fillId="0" borderId="20" xfId="77" applyFont="1" applyBorder="1" applyAlignment="1">
      <alignment vertical="center"/>
      <protection/>
    </xf>
    <xf numFmtId="182" fontId="3" fillId="0" borderId="20" xfId="68" applyNumberFormat="1" applyFont="1" applyBorder="1" applyAlignment="1">
      <alignment horizontal="left" vertical="center"/>
    </xf>
    <xf numFmtId="182" fontId="2" fillId="0" borderId="16" xfId="68" applyNumberFormat="1" applyFont="1" applyBorder="1" applyAlignment="1">
      <alignment vertical="center"/>
    </xf>
    <xf numFmtId="0" fontId="3" fillId="32" borderId="20" xfId="69" applyFont="1" applyFill="1" applyBorder="1" applyAlignment="1">
      <alignment horizontal="left" vertical="center" wrapText="1"/>
      <protection/>
    </xf>
    <xf numFmtId="180" fontId="3" fillId="0" borderId="19" xfId="68" applyNumberFormat="1" applyFont="1" applyBorder="1" applyAlignment="1">
      <alignment vertical="center"/>
    </xf>
    <xf numFmtId="0" fontId="3" fillId="0" borderId="19" xfId="77" applyFont="1" applyBorder="1" applyAlignment="1">
      <alignment vertical="center"/>
      <protection/>
    </xf>
    <xf numFmtId="0" fontId="3" fillId="0" borderId="16" xfId="71" applyFont="1" applyBorder="1" applyAlignment="1">
      <alignment horizontal="center" vertical="center"/>
      <protection/>
    </xf>
    <xf numFmtId="0" fontId="3" fillId="0" borderId="19" xfId="77" applyFont="1" applyBorder="1" applyAlignment="1">
      <alignment vertical="center" wrapText="1"/>
      <protection/>
    </xf>
    <xf numFmtId="0" fontId="3" fillId="0" borderId="16" xfId="77" applyFont="1" applyBorder="1" applyAlignment="1">
      <alignment horizontal="center" vertical="center"/>
      <protection/>
    </xf>
    <xf numFmtId="182" fontId="3" fillId="0" borderId="19" xfId="68" applyNumberFormat="1" applyFont="1" applyBorder="1" applyAlignment="1">
      <alignment vertical="center"/>
    </xf>
    <xf numFmtId="180" fontId="2" fillId="0" borderId="19" xfId="68" applyNumberFormat="1" applyFont="1" applyBorder="1" applyAlignment="1">
      <alignment vertical="center"/>
    </xf>
    <xf numFmtId="0" fontId="2" fillId="0" borderId="20" xfId="69" applyFont="1" applyBorder="1" applyAlignment="1">
      <alignment vertical="center"/>
      <protection/>
    </xf>
    <xf numFmtId="180" fontId="2" fillId="0" borderId="19" xfId="69" applyNumberFormat="1" applyFont="1" applyBorder="1" applyAlignment="1">
      <alignment horizontal="center" vertical="center"/>
      <protection/>
    </xf>
    <xf numFmtId="1" fontId="3" fillId="0" borderId="19" xfId="69" applyNumberFormat="1" applyFont="1" applyBorder="1" applyAlignment="1">
      <alignment horizontal="left" vertical="center" wrapText="1"/>
      <protection/>
    </xf>
    <xf numFmtId="0" fontId="3" fillId="0" borderId="20" xfId="69" applyFont="1" applyBorder="1" applyAlignment="1">
      <alignment horizontal="left" vertical="center"/>
      <protection/>
    </xf>
    <xf numFmtId="0" fontId="3" fillId="0" borderId="20" xfId="69" applyFont="1" applyBorder="1" applyAlignment="1">
      <alignment vertical="center" wrapText="1"/>
      <protection/>
    </xf>
    <xf numFmtId="180" fontId="3" fillId="0" borderId="19" xfId="69" applyNumberFormat="1" applyFont="1" applyBorder="1" applyAlignment="1">
      <alignment horizontal="center" vertical="center"/>
      <protection/>
    </xf>
    <xf numFmtId="0" fontId="2" fillId="0" borderId="20" xfId="74" applyFont="1" applyBorder="1" applyAlignment="1">
      <alignment vertical="center" wrapText="1"/>
      <protection/>
    </xf>
    <xf numFmtId="0" fontId="3" fillId="0" borderId="16" xfId="74" applyFont="1" applyBorder="1" applyAlignment="1">
      <alignment horizontal="center" vertical="center" wrapText="1"/>
      <protection/>
    </xf>
    <xf numFmtId="0" fontId="3" fillId="0" borderId="18" xfId="74" applyFont="1" applyBorder="1" applyAlignment="1">
      <alignment vertical="center" wrapText="1"/>
      <protection/>
    </xf>
    <xf numFmtId="180" fontId="2" fillId="0" borderId="16" xfId="70" applyNumberFormat="1" applyFont="1" applyBorder="1" applyAlignment="1">
      <alignment horizontal="justify" vertical="center"/>
      <protection/>
    </xf>
    <xf numFmtId="0" fontId="3" fillId="0" borderId="20" xfId="74" applyFont="1" applyBorder="1" applyAlignment="1">
      <alignment vertical="top" wrapText="1"/>
      <protection/>
    </xf>
    <xf numFmtId="0" fontId="3" fillId="0" borderId="18" xfId="74" applyFont="1" applyBorder="1" applyAlignment="1">
      <alignment horizontal="right" vertical="top" wrapText="1"/>
      <protection/>
    </xf>
    <xf numFmtId="1" fontId="3" fillId="0" borderId="19" xfId="69" applyNumberFormat="1" applyFont="1" applyBorder="1" applyAlignment="1">
      <alignment horizontal="left" vertical="top"/>
      <protection/>
    </xf>
    <xf numFmtId="180" fontId="3" fillId="0" borderId="16" xfId="69" applyNumberFormat="1" applyFont="1" applyBorder="1" applyAlignment="1">
      <alignment horizontal="right" vertical="top"/>
      <protection/>
    </xf>
    <xf numFmtId="180" fontId="3" fillId="0" borderId="16" xfId="70" applyNumberFormat="1" applyFont="1" applyBorder="1" applyAlignment="1">
      <alignment horizontal="justify" vertical="top"/>
      <protection/>
    </xf>
    <xf numFmtId="0" fontId="3" fillId="0" borderId="16" xfId="74" applyFont="1" applyBorder="1" applyAlignment="1">
      <alignment horizontal="center" vertical="top" wrapText="1"/>
      <protection/>
    </xf>
    <xf numFmtId="181" fontId="2" fillId="0" borderId="16" xfId="77" applyNumberFormat="1" applyFont="1" applyBorder="1" applyAlignment="1">
      <alignment horizontal="right" vertical="center" wrapText="1"/>
      <protection/>
    </xf>
    <xf numFmtId="0" fontId="3" fillId="0" borderId="14" xfId="77" applyFont="1" applyBorder="1" applyAlignment="1">
      <alignment horizontal="center" vertical="center"/>
      <protection/>
    </xf>
    <xf numFmtId="0" fontId="3" fillId="0" borderId="11" xfId="77" applyFont="1" applyBorder="1" applyAlignment="1" applyProtection="1">
      <alignment horizontal="right" vertical="center" wrapText="1"/>
      <protection locked="0"/>
    </xf>
    <xf numFmtId="0" fontId="3" fillId="0" borderId="19" xfId="77" applyFont="1" applyBorder="1" applyAlignment="1" applyProtection="1">
      <alignment horizontal="left" vertical="center" wrapText="1"/>
      <protection locked="0"/>
    </xf>
    <xf numFmtId="181" fontId="3" fillId="0" borderId="16" xfId="63" applyNumberFormat="1" applyFont="1" applyBorder="1" applyAlignment="1">
      <alignment horizontal="left" vertical="center" wrapText="1"/>
    </xf>
    <xf numFmtId="181" fontId="3" fillId="0" borderId="16" xfId="77" applyNumberFormat="1" applyFont="1" applyBorder="1" applyAlignment="1">
      <alignment horizontal="right" vertical="center" wrapText="1"/>
      <protection/>
    </xf>
    <xf numFmtId="0" fontId="3" fillId="0" borderId="17" xfId="77" applyFont="1" applyBorder="1" applyAlignment="1">
      <alignment horizontal="center" vertical="center"/>
      <protection/>
    </xf>
    <xf numFmtId="0" fontId="3" fillId="0" borderId="20" xfId="77" applyFont="1" applyBorder="1" applyAlignment="1">
      <alignment vertical="center" wrapText="1"/>
      <protection/>
    </xf>
    <xf numFmtId="0" fontId="3" fillId="0" borderId="22" xfId="77" applyFont="1" applyBorder="1" applyAlignment="1" applyProtection="1">
      <alignment horizontal="right" vertical="center" wrapText="1"/>
      <protection locked="0"/>
    </xf>
    <xf numFmtId="0" fontId="3" fillId="0" borderId="20" xfId="77" applyFont="1" applyBorder="1" applyAlignment="1" applyProtection="1">
      <alignment horizontal="left" vertical="center" wrapText="1"/>
      <protection locked="0"/>
    </xf>
    <xf numFmtId="181" fontId="2" fillId="0" borderId="16" xfId="78" applyNumberFormat="1" applyFont="1" applyBorder="1" applyAlignment="1">
      <alignment vertical="center" wrapText="1"/>
      <protection/>
    </xf>
    <xf numFmtId="0" fontId="3" fillId="0" borderId="19" xfId="78" applyFont="1" applyBorder="1" applyAlignment="1">
      <alignment vertical="center" wrapText="1"/>
      <protection/>
    </xf>
    <xf numFmtId="0" fontId="3" fillId="0" borderId="18" xfId="78" applyFont="1" applyBorder="1" applyAlignment="1">
      <alignment vertical="center" wrapText="1"/>
      <protection/>
    </xf>
    <xf numFmtId="0" fontId="3" fillId="0" borderId="19" xfId="78" applyFont="1" applyBorder="1" applyAlignment="1">
      <alignment horizontal="left" vertical="center" wrapText="1"/>
      <protection/>
    </xf>
    <xf numFmtId="180" fontId="3" fillId="0" borderId="16" xfId="78" applyNumberFormat="1" applyFont="1" applyBorder="1" applyAlignment="1">
      <alignment vertical="center" wrapText="1"/>
      <protection/>
    </xf>
    <xf numFmtId="181" fontId="3" fillId="0" borderId="16" xfId="78" applyNumberFormat="1" applyFont="1" applyBorder="1" applyAlignment="1">
      <alignment vertical="center" wrapText="1"/>
      <protection/>
    </xf>
    <xf numFmtId="0" fontId="3" fillId="0" borderId="19" xfId="78" applyFont="1" applyBorder="1" applyAlignment="1">
      <alignment vertical="center"/>
      <protection/>
    </xf>
    <xf numFmtId="181" fontId="3" fillId="0" borderId="16" xfId="63" applyNumberFormat="1" applyFont="1" applyBorder="1" applyAlignment="1">
      <alignment vertical="center" wrapText="1"/>
    </xf>
    <xf numFmtId="41" fontId="3" fillId="0" borderId="20" xfId="64" applyFont="1" applyBorder="1" applyAlignment="1">
      <alignment vertical="center"/>
    </xf>
    <xf numFmtId="0" fontId="3" fillId="0" borderId="20" xfId="77" applyFont="1" applyBorder="1" applyAlignment="1">
      <alignment horizontal="left" vertical="center"/>
      <protection/>
    </xf>
    <xf numFmtId="41" fontId="3" fillId="0" borderId="16" xfId="66" applyFont="1" applyBorder="1" applyAlignment="1">
      <alignment vertical="center"/>
    </xf>
    <xf numFmtId="41" fontId="3" fillId="0" borderId="19" xfId="66" applyFont="1" applyBorder="1" applyAlignment="1">
      <alignment vertical="center"/>
    </xf>
    <xf numFmtId="180" fontId="2" fillId="0" borderId="19" xfId="69" applyNumberFormat="1" applyFont="1" applyBorder="1" applyAlignment="1">
      <alignment vertical="center"/>
      <protection/>
    </xf>
    <xf numFmtId="0" fontId="2" fillId="0" borderId="23" xfId="69" applyFont="1" applyBorder="1" applyAlignment="1">
      <alignment vertical="center"/>
      <protection/>
    </xf>
    <xf numFmtId="178" fontId="2" fillId="0" borderId="0" xfId="63" applyFont="1" applyFill="1" applyAlignment="1">
      <alignment vertical="center"/>
    </xf>
    <xf numFmtId="0" fontId="3" fillId="0" borderId="19" xfId="69" applyFont="1" applyBorder="1" applyAlignment="1">
      <alignment vertical="center" wrapText="1"/>
      <protection/>
    </xf>
    <xf numFmtId="0" fontId="3" fillId="0" borderId="20" xfId="69" applyFont="1" applyBorder="1" applyAlignment="1">
      <alignment vertical="top"/>
      <protection/>
    </xf>
    <xf numFmtId="1" fontId="3" fillId="0" borderId="20" xfId="72" applyNumberFormat="1" applyFont="1" applyBorder="1" applyAlignment="1">
      <alignment horizontal="left" vertical="top"/>
      <protection/>
    </xf>
    <xf numFmtId="180" fontId="3" fillId="32" borderId="16" xfId="63" applyNumberFormat="1" applyFont="1" applyFill="1" applyBorder="1" applyAlignment="1">
      <alignment vertical="top"/>
    </xf>
    <xf numFmtId="181" fontId="3" fillId="32" borderId="19" xfId="63" applyNumberFormat="1" applyFont="1" applyFill="1" applyBorder="1" applyAlignment="1">
      <alignment vertical="top"/>
    </xf>
    <xf numFmtId="181" fontId="3" fillId="0" borderId="16" xfId="78" applyNumberFormat="1" applyFont="1" applyBorder="1" applyAlignment="1">
      <alignment vertical="top" wrapText="1"/>
      <protection/>
    </xf>
    <xf numFmtId="49" fontId="3" fillId="0" borderId="20" xfId="69" applyNumberFormat="1" applyFont="1" applyBorder="1" applyAlignment="1">
      <alignment horizontal="left" vertical="top" wrapText="1"/>
      <protection/>
    </xf>
    <xf numFmtId="0" fontId="3" fillId="0" borderId="18" xfId="69" applyFont="1" applyBorder="1" applyAlignment="1">
      <alignment vertical="center"/>
      <protection/>
    </xf>
    <xf numFmtId="1" fontId="3" fillId="0" borderId="19" xfId="72" applyNumberFormat="1" applyFont="1" applyBorder="1" applyAlignment="1">
      <alignment horizontal="left" vertical="center"/>
      <protection/>
    </xf>
    <xf numFmtId="181" fontId="3" fillId="0" borderId="16" xfId="63" applyNumberFormat="1" applyFont="1" applyFill="1" applyBorder="1" applyAlignment="1">
      <alignment horizontal="center" vertical="center"/>
    </xf>
    <xf numFmtId="180" fontId="3" fillId="0" borderId="16" xfId="70" applyNumberFormat="1" applyFont="1" applyBorder="1" applyAlignment="1">
      <alignment horizontal="justify" vertical="center"/>
      <protection/>
    </xf>
    <xf numFmtId="0" fontId="2" fillId="0" borderId="19" xfId="69" applyFont="1" applyBorder="1" applyAlignment="1">
      <alignment horizontal="left" vertical="center"/>
      <protection/>
    </xf>
    <xf numFmtId="181" fontId="2" fillId="0" borderId="16" xfId="69" applyNumberFormat="1" applyFont="1" applyBorder="1" applyAlignment="1">
      <alignment vertical="center"/>
      <protection/>
    </xf>
    <xf numFmtId="0" fontId="3" fillId="0" borderId="19" xfId="69" applyFont="1" applyBorder="1" applyAlignment="1">
      <alignment horizontal="left" vertical="center"/>
      <protection/>
    </xf>
    <xf numFmtId="181" fontId="3" fillId="0" borderId="16" xfId="69" applyNumberFormat="1" applyFont="1" applyBorder="1" applyAlignment="1">
      <alignment vertical="center" wrapText="1"/>
      <protection/>
    </xf>
    <xf numFmtId="181" fontId="3" fillId="0" borderId="16" xfId="69" applyNumberFormat="1" applyFont="1" applyBorder="1" applyAlignment="1">
      <alignment horizontal="right" vertical="center"/>
      <protection/>
    </xf>
    <xf numFmtId="0" fontId="3" fillId="0" borderId="18" xfId="69" applyFont="1" applyBorder="1" applyAlignment="1">
      <alignment horizontal="right" vertical="center"/>
      <protection/>
    </xf>
    <xf numFmtId="0" fontId="3" fillId="0" borderId="18" xfId="74" applyFont="1" applyBorder="1" applyAlignment="1">
      <alignment horizontal="center" vertical="center" wrapText="1"/>
      <protection/>
    </xf>
    <xf numFmtId="0" fontId="3" fillId="0" borderId="11" xfId="74" applyFont="1" applyBorder="1" applyAlignment="1">
      <alignment vertical="center"/>
      <protection/>
    </xf>
    <xf numFmtId="1" fontId="3" fillId="0" borderId="12" xfId="69" applyNumberFormat="1" applyFont="1" applyBorder="1" applyAlignment="1">
      <alignment horizontal="left" vertical="center"/>
      <protection/>
    </xf>
    <xf numFmtId="180" fontId="3" fillId="0" borderId="19" xfId="69" applyNumberFormat="1" applyFont="1" applyBorder="1" applyAlignment="1">
      <alignment horizontal="right" vertical="center"/>
      <protection/>
    </xf>
    <xf numFmtId="1" fontId="3" fillId="0" borderId="19" xfId="69" applyNumberFormat="1" applyFont="1" applyBorder="1" applyAlignment="1">
      <alignment horizontal="left" vertical="center"/>
      <protection/>
    </xf>
    <xf numFmtId="180" fontId="3" fillId="0" borderId="16" xfId="74" applyNumberFormat="1" applyFont="1" applyBorder="1" applyAlignment="1">
      <alignment horizontal="right" vertical="center" wrapText="1"/>
      <protection/>
    </xf>
    <xf numFmtId="178" fontId="2" fillId="0" borderId="16" xfId="65" applyFont="1" applyFill="1" applyBorder="1" applyAlignment="1">
      <alignment horizontal="right" vertical="center"/>
    </xf>
    <xf numFmtId="180" fontId="3" fillId="0" borderId="0" xfId="70" applyNumberFormat="1" applyFont="1" applyAlignment="1">
      <alignment horizontal="center" vertical="center"/>
      <protection/>
    </xf>
    <xf numFmtId="180" fontId="3" fillId="0" borderId="0" xfId="69" applyNumberFormat="1" applyFont="1" applyAlignment="1">
      <alignment horizontal="center" vertical="center"/>
      <protection/>
    </xf>
    <xf numFmtId="0" fontId="4" fillId="0" borderId="0" xfId="69" applyFont="1" applyAlignment="1">
      <alignment horizontal="center" vertical="center"/>
      <protection/>
    </xf>
    <xf numFmtId="180" fontId="5" fillId="0" borderId="0" xfId="69" applyNumberFormat="1" applyFont="1" applyAlignment="1">
      <alignment horizontal="center" vertical="center"/>
      <protection/>
    </xf>
    <xf numFmtId="180" fontId="6" fillId="0" borderId="0" xfId="69" applyNumberFormat="1" applyFont="1" applyAlignment="1">
      <alignment vertical="center"/>
      <protection/>
    </xf>
    <xf numFmtId="178" fontId="3" fillId="0" borderId="0" xfId="63" applyFont="1" applyFill="1" applyBorder="1" applyAlignment="1">
      <alignment vertical="center"/>
    </xf>
    <xf numFmtId="0" fontId="2" fillId="32" borderId="0" xfId="69" applyFont="1" applyFill="1" applyAlignment="1">
      <alignment vertical="center"/>
      <protection/>
    </xf>
    <xf numFmtId="0" fontId="3" fillId="32" borderId="0" xfId="69" applyFont="1" applyFill="1" applyAlignment="1">
      <alignment horizontal="center" vertical="center"/>
      <protection/>
    </xf>
    <xf numFmtId="0" fontId="3" fillId="32" borderId="0" xfId="69" applyFont="1" applyFill="1" applyAlignment="1">
      <alignment vertical="center"/>
      <protection/>
    </xf>
    <xf numFmtId="1" fontId="3" fillId="32" borderId="0" xfId="69" applyNumberFormat="1" applyFont="1" applyFill="1" applyAlignment="1">
      <alignment horizontal="left" vertical="center"/>
      <protection/>
    </xf>
    <xf numFmtId="180" fontId="3" fillId="32" borderId="0" xfId="69" applyNumberFormat="1" applyFont="1" applyFill="1" applyAlignment="1">
      <alignment horizontal="right" vertical="center"/>
      <protection/>
    </xf>
    <xf numFmtId="180" fontId="3" fillId="32" borderId="0" xfId="69" applyNumberFormat="1" applyFont="1" applyFill="1" applyAlignment="1">
      <alignment vertical="center"/>
      <protection/>
    </xf>
    <xf numFmtId="178" fontId="3" fillId="32" borderId="0" xfId="63" applyFont="1" applyFill="1" applyAlignment="1">
      <alignment vertical="center"/>
    </xf>
    <xf numFmtId="0" fontId="2" fillId="32" borderId="0" xfId="69" applyFont="1" applyFill="1" applyAlignment="1">
      <alignment horizontal="center" vertical="center"/>
      <protection/>
    </xf>
    <xf numFmtId="0" fontId="3" fillId="32" borderId="0" xfId="69" applyFont="1" applyFill="1" applyAlignment="1">
      <alignment horizontal="left" vertical="center"/>
      <protection/>
    </xf>
    <xf numFmtId="1" fontId="2" fillId="32" borderId="0" xfId="69" applyNumberFormat="1" applyFont="1" applyFill="1" applyAlignment="1">
      <alignment horizontal="left" vertical="center"/>
      <protection/>
    </xf>
    <xf numFmtId="180" fontId="2" fillId="32" borderId="0" xfId="69" applyNumberFormat="1" applyFont="1" applyFill="1" applyAlignment="1">
      <alignment horizontal="right" vertical="center"/>
      <protection/>
    </xf>
    <xf numFmtId="0" fontId="2" fillId="12" borderId="18" xfId="69" applyFont="1" applyFill="1" applyBorder="1" applyAlignment="1">
      <alignment horizontal="center" vertical="center"/>
      <protection/>
    </xf>
    <xf numFmtId="0" fontId="2" fillId="12" borderId="20" xfId="69" applyFont="1" applyFill="1" applyBorder="1" applyAlignment="1">
      <alignment horizontal="center" vertical="center"/>
      <protection/>
    </xf>
    <xf numFmtId="0" fontId="2" fillId="32" borderId="16" xfId="69" applyFont="1" applyFill="1" applyBorder="1" applyAlignment="1">
      <alignment horizontal="center" vertical="center"/>
      <protection/>
    </xf>
    <xf numFmtId="0" fontId="2" fillId="32" borderId="14" xfId="69" applyFont="1" applyFill="1" applyBorder="1" applyAlignment="1">
      <alignment horizontal="center" vertical="center"/>
      <protection/>
    </xf>
    <xf numFmtId="0" fontId="2" fillId="32" borderId="17" xfId="69" applyFont="1" applyFill="1" applyBorder="1" applyAlignment="1">
      <alignment horizontal="center" vertical="center"/>
      <protection/>
    </xf>
    <xf numFmtId="1" fontId="2" fillId="32" borderId="18" xfId="69" applyNumberFormat="1" applyFont="1" applyFill="1" applyBorder="1" applyAlignment="1">
      <alignment horizontal="center" vertical="center"/>
      <protection/>
    </xf>
    <xf numFmtId="1" fontId="2" fillId="32" borderId="19" xfId="69" applyNumberFormat="1" applyFont="1" applyFill="1" applyBorder="1" applyAlignment="1">
      <alignment horizontal="center" vertical="center"/>
      <protection/>
    </xf>
    <xf numFmtId="0" fontId="2" fillId="32" borderId="18" xfId="69" applyFont="1" applyFill="1" applyBorder="1" applyAlignment="1">
      <alignment horizontal="left" vertical="center"/>
      <protection/>
    </xf>
    <xf numFmtId="0" fontId="2" fillId="32" borderId="19" xfId="70" applyFont="1" applyFill="1" applyBorder="1" applyAlignment="1">
      <alignment horizontal="justify" vertical="center" wrapText="1"/>
      <protection/>
    </xf>
    <xf numFmtId="0" fontId="3" fillId="32" borderId="16" xfId="69" applyFont="1" applyFill="1" applyBorder="1" applyAlignment="1">
      <alignment horizontal="center" vertical="center"/>
      <protection/>
    </xf>
    <xf numFmtId="0" fontId="3" fillId="32" borderId="18" xfId="69" applyFont="1" applyFill="1" applyBorder="1" applyAlignment="1">
      <alignment vertical="center"/>
      <protection/>
    </xf>
    <xf numFmtId="1" fontId="3" fillId="32" borderId="19" xfId="72" applyNumberFormat="1" applyFont="1" applyFill="1" applyBorder="1" applyAlignment="1">
      <alignment horizontal="left" vertical="center"/>
      <protection/>
    </xf>
    <xf numFmtId="180" fontId="2" fillId="32" borderId="16" xfId="70" applyNumberFormat="1" applyFont="1" applyFill="1" applyBorder="1" applyAlignment="1">
      <alignment horizontal="justify" vertical="center"/>
      <protection/>
    </xf>
    <xf numFmtId="0" fontId="3" fillId="32" borderId="18" xfId="69" applyFont="1" applyFill="1" applyBorder="1" applyAlignment="1">
      <alignment horizontal="right" vertical="center"/>
      <protection/>
    </xf>
    <xf numFmtId="0" fontId="3" fillId="32" borderId="18" xfId="69" applyFont="1" applyFill="1" applyBorder="1" applyAlignment="1">
      <alignment horizontal="center" vertical="center"/>
      <protection/>
    </xf>
    <xf numFmtId="0" fontId="3" fillId="32" borderId="19" xfId="70" applyFont="1" applyFill="1" applyBorder="1" applyAlignment="1">
      <alignment horizontal="justify" vertical="center" wrapText="1"/>
      <protection/>
    </xf>
    <xf numFmtId="180" fontId="3" fillId="32" borderId="16" xfId="70" applyNumberFormat="1" applyFont="1" applyFill="1" applyBorder="1" applyAlignment="1">
      <alignment horizontal="justify" vertical="center"/>
      <protection/>
    </xf>
    <xf numFmtId="0" fontId="3" fillId="32" borderId="12" xfId="70" applyFont="1" applyFill="1" applyBorder="1" applyAlignment="1">
      <alignment horizontal="justify" vertical="center" wrapText="1"/>
      <protection/>
    </xf>
    <xf numFmtId="0" fontId="3" fillId="32" borderId="19" xfId="76" applyFont="1" applyFill="1" applyBorder="1" applyAlignment="1">
      <alignment vertical="top" wrapText="1"/>
      <protection/>
    </xf>
    <xf numFmtId="0" fontId="3" fillId="32" borderId="19" xfId="76" applyFont="1" applyFill="1" applyBorder="1" applyAlignment="1">
      <alignment horizontal="center" vertical="top" wrapText="1"/>
      <protection/>
    </xf>
    <xf numFmtId="0" fontId="3" fillId="32" borderId="19" xfId="69" applyFont="1" applyFill="1" applyBorder="1" applyAlignment="1">
      <alignment horizontal="left" vertical="center"/>
      <protection/>
    </xf>
    <xf numFmtId="183" fontId="3" fillId="32" borderId="16" xfId="63" applyNumberFormat="1" applyFont="1" applyFill="1" applyBorder="1" applyAlignment="1">
      <alignment horizontal="right" vertical="center"/>
    </xf>
    <xf numFmtId="0" fontId="3" fillId="32" borderId="15" xfId="70" applyFont="1" applyFill="1" applyBorder="1" applyAlignment="1">
      <alignment horizontal="justify" vertical="center" wrapText="1"/>
      <protection/>
    </xf>
    <xf numFmtId="0" fontId="2" fillId="32" borderId="12" xfId="70" applyFont="1" applyFill="1" applyBorder="1" applyAlignment="1">
      <alignment horizontal="justify" vertical="center" wrapText="1"/>
      <protection/>
    </xf>
    <xf numFmtId="0" fontId="3" fillId="32" borderId="20" xfId="69" applyFont="1" applyFill="1" applyBorder="1" applyAlignment="1">
      <alignment horizontal="center" vertical="center"/>
      <protection/>
    </xf>
    <xf numFmtId="0" fontId="3" fillId="32" borderId="19" xfId="76" applyFont="1" applyFill="1" applyBorder="1" applyAlignment="1">
      <alignment horizontal="center" wrapText="1"/>
      <protection/>
    </xf>
    <xf numFmtId="0" fontId="3" fillId="32" borderId="19" xfId="71" applyFont="1" applyFill="1" applyBorder="1" applyAlignment="1">
      <alignment vertical="center"/>
      <protection/>
    </xf>
    <xf numFmtId="0" fontId="2" fillId="32" borderId="23" xfId="69" applyFont="1" applyFill="1" applyBorder="1" applyAlignment="1">
      <alignment horizontal="center" vertical="center"/>
      <protection/>
    </xf>
    <xf numFmtId="178" fontId="3" fillId="32" borderId="0" xfId="63" applyFont="1" applyFill="1" applyBorder="1" applyAlignment="1">
      <alignment vertical="center"/>
    </xf>
    <xf numFmtId="178" fontId="2" fillId="32" borderId="0" xfId="63" applyFont="1" applyFill="1" applyAlignment="1">
      <alignment vertical="center"/>
    </xf>
    <xf numFmtId="180" fontId="2" fillId="32" borderId="0" xfId="69" applyNumberFormat="1" applyFont="1" applyFill="1" applyAlignment="1">
      <alignment vertical="center"/>
      <protection/>
    </xf>
    <xf numFmtId="0" fontId="3" fillId="32" borderId="19" xfId="69" applyFont="1" applyFill="1" applyBorder="1" applyAlignment="1">
      <alignment vertical="center"/>
      <protection/>
    </xf>
    <xf numFmtId="0" fontId="3" fillId="32" borderId="19" xfId="69" applyFont="1" applyFill="1" applyBorder="1" applyAlignment="1">
      <alignment vertical="center" wrapText="1"/>
      <protection/>
    </xf>
    <xf numFmtId="0" fontId="3" fillId="32" borderId="19" xfId="69" applyFont="1" applyFill="1" applyBorder="1" applyAlignment="1">
      <alignment horizontal="left" vertical="center" indent="1"/>
      <protection/>
    </xf>
    <xf numFmtId="0" fontId="3" fillId="32" borderId="20" xfId="71" applyFont="1" applyFill="1" applyBorder="1" applyAlignment="1">
      <alignment vertical="center"/>
      <protection/>
    </xf>
    <xf numFmtId="180" fontId="3" fillId="32" borderId="18" xfId="67" applyNumberFormat="1" applyFont="1" applyFill="1" applyBorder="1" applyAlignment="1">
      <alignment vertical="center"/>
    </xf>
    <xf numFmtId="0" fontId="3" fillId="32" borderId="14" xfId="69" applyFont="1" applyFill="1" applyBorder="1" applyAlignment="1">
      <alignment horizontal="center" vertical="center"/>
      <protection/>
    </xf>
    <xf numFmtId="0" fontId="3" fillId="32" borderId="16" xfId="71" applyFont="1" applyFill="1" applyBorder="1" applyAlignment="1">
      <alignment horizontal="center" vertical="center"/>
      <protection/>
    </xf>
    <xf numFmtId="178" fontId="3" fillId="32" borderId="18" xfId="67" applyNumberFormat="1" applyFont="1" applyFill="1" applyBorder="1" applyAlignment="1">
      <alignment vertical="center"/>
    </xf>
    <xf numFmtId="0" fontId="3" fillId="32" borderId="20" xfId="71" applyFont="1" applyFill="1" applyBorder="1" applyAlignment="1">
      <alignment horizontal="left" vertical="center" wrapText="1"/>
      <protection/>
    </xf>
    <xf numFmtId="0" fontId="3" fillId="32" borderId="16" xfId="71" applyFont="1" applyFill="1" applyBorder="1" applyAlignment="1">
      <alignment horizontal="left" vertical="center" wrapText="1"/>
      <protection/>
    </xf>
    <xf numFmtId="178" fontId="2" fillId="33" borderId="0" xfId="63" applyFont="1" applyFill="1" applyAlignment="1">
      <alignment horizontal="center" vertical="center"/>
    </xf>
    <xf numFmtId="0" fontId="2" fillId="32" borderId="18" xfId="69" applyFont="1" applyFill="1" applyBorder="1" applyAlignment="1">
      <alignment horizontal="center" vertical="center"/>
      <protection/>
    </xf>
    <xf numFmtId="0" fontId="3" fillId="32" borderId="18" xfId="69" applyFont="1" applyFill="1" applyBorder="1" applyAlignment="1">
      <alignment horizontal="center" vertical="top"/>
      <protection/>
    </xf>
    <xf numFmtId="180" fontId="3" fillId="32" borderId="16" xfId="68" applyNumberFormat="1" applyFont="1" applyFill="1" applyBorder="1" applyAlignment="1">
      <alignment vertical="center"/>
    </xf>
    <xf numFmtId="180" fontId="3" fillId="32" borderId="19" xfId="68" applyNumberFormat="1" applyFont="1" applyFill="1" applyBorder="1" applyAlignment="1">
      <alignment vertical="center"/>
    </xf>
    <xf numFmtId="0" fontId="2" fillId="32" borderId="16" xfId="70" applyFont="1" applyFill="1" applyBorder="1" applyAlignment="1">
      <alignment horizontal="left" vertical="center" wrapText="1"/>
      <protection/>
    </xf>
    <xf numFmtId="0" fontId="3" fillId="32" borderId="20" xfId="70" applyFont="1" applyFill="1" applyBorder="1" applyAlignment="1">
      <alignment horizontal="justify" vertical="center" wrapText="1"/>
      <protection/>
    </xf>
    <xf numFmtId="0" fontId="3" fillId="32" borderId="18" xfId="69" applyFont="1" applyFill="1" applyBorder="1" applyAlignment="1">
      <alignment horizontal="center" vertical="center" wrapText="1"/>
      <protection/>
    </xf>
    <xf numFmtId="0" fontId="3" fillId="32" borderId="11" xfId="69" applyFont="1" applyFill="1" applyBorder="1" applyAlignment="1">
      <alignment horizontal="right" vertical="center"/>
      <protection/>
    </xf>
    <xf numFmtId="1" fontId="3" fillId="32" borderId="12" xfId="72" applyNumberFormat="1" applyFont="1" applyFill="1" applyBorder="1" applyAlignment="1">
      <alignment horizontal="left" vertical="center"/>
      <protection/>
    </xf>
    <xf numFmtId="180" fontId="3" fillId="32" borderId="19" xfId="69" applyNumberFormat="1" applyFont="1" applyFill="1" applyBorder="1" applyAlignment="1">
      <alignment horizontal="right" vertical="center"/>
      <protection/>
    </xf>
    <xf numFmtId="180" fontId="3" fillId="32" borderId="19" xfId="70" applyNumberFormat="1" applyFont="1" applyFill="1" applyBorder="1" applyAlignment="1">
      <alignment horizontal="justify" vertical="center"/>
      <protection/>
    </xf>
    <xf numFmtId="0" fontId="3" fillId="0" borderId="18" xfId="75" applyFont="1" applyBorder="1" applyAlignment="1">
      <alignment horizontal="center"/>
      <protection/>
    </xf>
    <xf numFmtId="180" fontId="3" fillId="0" borderId="19" xfId="69" applyNumberFormat="1" applyFont="1" applyBorder="1" applyAlignment="1">
      <alignment vertical="center"/>
      <protection/>
    </xf>
    <xf numFmtId="0" fontId="3" fillId="32" borderId="20" xfId="69" applyFont="1" applyFill="1" applyBorder="1" applyAlignment="1">
      <alignment vertical="center" wrapText="1"/>
      <protection/>
    </xf>
    <xf numFmtId="0" fontId="3" fillId="32" borderId="18" xfId="74" applyFont="1" applyFill="1" applyBorder="1" applyAlignment="1">
      <alignment horizontal="center" vertical="center" wrapText="1"/>
      <protection/>
    </xf>
    <xf numFmtId="0" fontId="3" fillId="32" borderId="11" xfId="74" applyFont="1" applyFill="1" applyBorder="1" applyAlignment="1">
      <alignment vertical="center"/>
      <protection/>
    </xf>
    <xf numFmtId="1" fontId="3" fillId="32" borderId="12" xfId="69" applyNumberFormat="1" applyFont="1" applyFill="1" applyBorder="1" applyAlignment="1">
      <alignment horizontal="left" vertical="center"/>
      <protection/>
    </xf>
    <xf numFmtId="0" fontId="3" fillId="32" borderId="16" xfId="74" applyFont="1" applyFill="1" applyBorder="1" applyAlignment="1">
      <alignment horizontal="center" vertical="center" wrapText="1"/>
      <protection/>
    </xf>
    <xf numFmtId="0" fontId="3" fillId="32" borderId="18" xfId="74" applyFont="1" applyFill="1" applyBorder="1" applyAlignment="1">
      <alignment vertical="center" wrapText="1"/>
      <protection/>
    </xf>
    <xf numFmtId="1" fontId="3" fillId="32" borderId="19" xfId="69" applyNumberFormat="1" applyFont="1" applyFill="1" applyBorder="1" applyAlignment="1">
      <alignment horizontal="left" vertical="center"/>
      <protection/>
    </xf>
    <xf numFmtId="180" fontId="3" fillId="32" borderId="16" xfId="74" applyNumberFormat="1" applyFont="1" applyFill="1" applyBorder="1" applyAlignment="1">
      <alignment horizontal="right" vertical="center" wrapText="1"/>
      <protection/>
    </xf>
    <xf numFmtId="178" fontId="2" fillId="32" borderId="16" xfId="65" applyFont="1" applyFill="1" applyBorder="1" applyAlignment="1">
      <alignment horizontal="right" vertical="center"/>
    </xf>
    <xf numFmtId="180" fontId="3" fillId="32" borderId="0" xfId="70" applyNumberFormat="1" applyFont="1" applyFill="1" applyAlignment="1">
      <alignment horizontal="center" vertical="center"/>
      <protection/>
    </xf>
    <xf numFmtId="180" fontId="3" fillId="32" borderId="0" xfId="69" applyNumberFormat="1" applyFont="1" applyFill="1" applyAlignment="1">
      <alignment horizontal="center" vertical="center"/>
      <protection/>
    </xf>
    <xf numFmtId="0" fontId="4" fillId="32" borderId="0" xfId="69" applyFont="1" applyFill="1" applyAlignment="1">
      <alignment horizontal="center" vertical="center"/>
      <protection/>
    </xf>
    <xf numFmtId="180" fontId="5" fillId="32" borderId="0" xfId="69" applyNumberFormat="1" applyFont="1" applyFill="1" applyAlignment="1">
      <alignment horizontal="center" vertical="center"/>
      <protection/>
    </xf>
    <xf numFmtId="180" fontId="6" fillId="32" borderId="0" xfId="69" applyNumberFormat="1" applyFont="1" applyFill="1" applyAlignment="1">
      <alignment vertical="center"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24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0" fillId="18" borderId="16" xfId="0" applyFont="1" applyFill="1" applyBorder="1" applyAlignment="1">
      <alignment horizontal="center" vertical="center"/>
    </xf>
    <xf numFmtId="0" fontId="10" fillId="18" borderId="18" xfId="0" applyFont="1" applyFill="1" applyBorder="1" applyAlignment="1">
      <alignment horizontal="center" vertical="center"/>
    </xf>
    <xf numFmtId="0" fontId="10" fillId="18" borderId="20" xfId="0" applyFont="1" applyFill="1" applyBorder="1" applyAlignment="1">
      <alignment horizontal="center" vertical="center"/>
    </xf>
    <xf numFmtId="0" fontId="10" fillId="18" borderId="19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9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8" fillId="0" borderId="31" xfId="0" applyFont="1" applyBorder="1" applyAlignment="1">
      <alignment horizontal="left" vertical="center"/>
    </xf>
    <xf numFmtId="182" fontId="8" fillId="0" borderId="29" xfId="15" applyNumberFormat="1" applyFont="1" applyBorder="1" applyAlignment="1">
      <alignment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left" vertical="center"/>
    </xf>
    <xf numFmtId="0" fontId="9" fillId="0" borderId="34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8" fillId="0" borderId="34" xfId="0" applyFont="1" applyBorder="1" applyAlignment="1">
      <alignment horizontal="left" vertical="center"/>
    </xf>
    <xf numFmtId="182" fontId="8" fillId="0" borderId="32" xfId="15" applyNumberFormat="1" applyFont="1" applyBorder="1" applyAlignment="1">
      <alignment vertical="center"/>
    </xf>
    <xf numFmtId="0" fontId="9" fillId="0" borderId="32" xfId="0" applyFont="1" applyBorder="1" applyAlignment="1">
      <alignment horizontal="center" vertical="center"/>
    </xf>
    <xf numFmtId="0" fontId="9" fillId="0" borderId="35" xfId="0" applyFont="1" applyBorder="1" applyAlignment="1">
      <alignment horizontal="left" vertical="center"/>
    </xf>
    <xf numFmtId="0" fontId="9" fillId="0" borderId="35" xfId="0" applyFont="1" applyBorder="1" applyAlignment="1">
      <alignment vertical="center"/>
    </xf>
    <xf numFmtId="178" fontId="9" fillId="0" borderId="36" xfId="0" applyNumberFormat="1" applyFont="1" applyBorder="1" applyAlignment="1">
      <alignment horizontal="right" vertical="center"/>
    </xf>
    <xf numFmtId="0" fontId="9" fillId="0" borderId="37" xfId="0" applyFont="1" applyBorder="1" applyAlignment="1">
      <alignment horizontal="left" vertical="center"/>
    </xf>
    <xf numFmtId="182" fontId="9" fillId="0" borderId="35" xfId="15" applyNumberFormat="1" applyFont="1" applyBorder="1" applyAlignment="1">
      <alignment vertical="center"/>
    </xf>
    <xf numFmtId="178" fontId="9" fillId="0" borderId="36" xfId="0" applyNumberFormat="1" applyFont="1" applyBorder="1" applyAlignment="1">
      <alignment vertical="center"/>
    </xf>
    <xf numFmtId="0" fontId="9" fillId="0" borderId="35" xfId="0" applyFont="1" applyBorder="1" applyAlignment="1">
      <alignment horizontal="left" vertical="center" wrapText="1"/>
    </xf>
    <xf numFmtId="0" fontId="0" fillId="0" borderId="36" xfId="0" applyBorder="1" applyAlignment="1">
      <alignment vertical="center"/>
    </xf>
    <xf numFmtId="0" fontId="9" fillId="0" borderId="38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0" fontId="9" fillId="0" borderId="38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9" fillId="0" borderId="41" xfId="0" applyFont="1" applyBorder="1" applyAlignment="1">
      <alignment horizontal="center" vertical="center"/>
    </xf>
    <xf numFmtId="0" fontId="9" fillId="0" borderId="41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41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9" fillId="0" borderId="43" xfId="0" applyFont="1" applyBorder="1" applyAlignment="1">
      <alignment horizontal="left" vertical="center"/>
    </xf>
    <xf numFmtId="182" fontId="9" fillId="0" borderId="41" xfId="15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24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18" borderId="16" xfId="0" applyFont="1" applyFill="1" applyBorder="1" applyAlignment="1">
      <alignment horizontal="center" vertical="center"/>
    </xf>
    <xf numFmtId="0" fontId="11" fillId="18" borderId="18" xfId="0" applyFont="1" applyFill="1" applyBorder="1" applyAlignment="1">
      <alignment horizontal="center" vertical="center"/>
    </xf>
    <xf numFmtId="0" fontId="11" fillId="18" borderId="20" xfId="0" applyFont="1" applyFill="1" applyBorder="1" applyAlignment="1">
      <alignment horizontal="center" vertical="center"/>
    </xf>
    <xf numFmtId="0" fontId="11" fillId="18" borderId="19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left" vertical="center"/>
    </xf>
    <xf numFmtId="0" fontId="11" fillId="0" borderId="44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0" fillId="0" borderId="29" xfId="0" applyFont="1" applyBorder="1" applyAlignment="1">
      <alignment vertical="center"/>
    </xf>
    <xf numFmtId="178" fontId="0" fillId="0" borderId="30" xfId="0" applyNumberFormat="1" applyFont="1" applyBorder="1" applyAlignment="1">
      <alignment vertical="center"/>
    </xf>
    <xf numFmtId="0" fontId="0" fillId="0" borderId="31" xfId="0" applyFont="1" applyBorder="1" applyAlignment="1">
      <alignment horizontal="left" vertical="center"/>
    </xf>
    <xf numFmtId="182" fontId="0" fillId="0" borderId="29" xfId="15" applyNumberFormat="1" applyFont="1" applyBorder="1" applyAlignment="1">
      <alignment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left" vertical="center"/>
    </xf>
    <xf numFmtId="0" fontId="11" fillId="0" borderId="45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11" fillId="0" borderId="32" xfId="0" applyFont="1" applyBorder="1" applyAlignment="1">
      <alignment vertical="center"/>
    </xf>
    <xf numFmtId="178" fontId="11" fillId="0" borderId="33" xfId="0" applyNumberFormat="1" applyFont="1" applyBorder="1" applyAlignment="1">
      <alignment vertical="center"/>
    </xf>
    <xf numFmtId="182" fontId="11" fillId="0" borderId="32" xfId="15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left" vertical="center"/>
    </xf>
    <xf numFmtId="0" fontId="0" fillId="0" borderId="35" xfId="0" applyFont="1" applyBorder="1" applyAlignment="1">
      <alignment vertical="center"/>
    </xf>
    <xf numFmtId="178" fontId="0" fillId="0" borderId="36" xfId="0" applyNumberFormat="1" applyFont="1" applyBorder="1" applyAlignment="1">
      <alignment horizontal="right" vertical="center"/>
    </xf>
    <xf numFmtId="0" fontId="0" fillId="0" borderId="37" xfId="0" applyFont="1" applyBorder="1" applyAlignment="1">
      <alignment horizontal="left" vertical="center"/>
    </xf>
    <xf numFmtId="182" fontId="0" fillId="0" borderId="32" xfId="15" applyNumberFormat="1" applyFont="1" applyBorder="1" applyAlignment="1">
      <alignment horizontal="center" vertical="center"/>
    </xf>
    <xf numFmtId="182" fontId="0" fillId="0" borderId="35" xfId="15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178" fontId="0" fillId="0" borderId="0" xfId="0" applyNumberFormat="1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0" fillId="0" borderId="32" xfId="0" applyFont="1" applyBorder="1" applyAlignment="1">
      <alignment vertical="center"/>
    </xf>
    <xf numFmtId="0" fontId="0" fillId="0" borderId="46" xfId="0" applyFont="1" applyBorder="1" applyAlignment="1">
      <alignment horizontal="left" vertical="center"/>
    </xf>
    <xf numFmtId="0" fontId="0" fillId="0" borderId="35" xfId="0" applyFont="1" applyFill="1" applyBorder="1" applyAlignment="1">
      <alignment vertical="center"/>
    </xf>
    <xf numFmtId="178" fontId="0" fillId="0" borderId="36" xfId="0" applyNumberFormat="1" applyFont="1" applyFill="1" applyBorder="1" applyAlignment="1">
      <alignment horizontal="right" vertical="center"/>
    </xf>
    <xf numFmtId="0" fontId="0" fillId="0" borderId="37" xfId="0" applyFont="1" applyFill="1" applyBorder="1" applyAlignment="1">
      <alignment horizontal="left" vertical="center"/>
    </xf>
    <xf numFmtId="0" fontId="0" fillId="0" borderId="36" xfId="0" applyFont="1" applyBorder="1" applyAlignment="1">
      <alignment horizontal="right" vertical="center"/>
    </xf>
    <xf numFmtId="0" fontId="0" fillId="0" borderId="32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center"/>
    </xf>
    <xf numFmtId="0" fontId="15" fillId="0" borderId="41" xfId="0" applyFont="1" applyBorder="1" applyAlignment="1">
      <alignment vertical="center"/>
    </xf>
    <xf numFmtId="178" fontId="0" fillId="0" borderId="42" xfId="0" applyNumberFormat="1" applyFont="1" applyBorder="1" applyAlignment="1">
      <alignment horizontal="right" vertical="center"/>
    </xf>
    <xf numFmtId="0" fontId="0" fillId="0" borderId="43" xfId="0" applyFont="1" applyBorder="1" applyAlignment="1">
      <alignment horizontal="left" vertical="center"/>
    </xf>
    <xf numFmtId="182" fontId="0" fillId="0" borderId="41" xfId="15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2" fontId="0" fillId="0" borderId="0" xfId="15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41" xfId="0" applyFont="1" applyBorder="1" applyAlignment="1">
      <alignment vertical="center"/>
    </xf>
    <xf numFmtId="0" fontId="11" fillId="18" borderId="16" xfId="0" applyFont="1" applyFill="1" applyBorder="1" applyAlignment="1" quotePrefix="1">
      <alignment horizontal="center" vertical="center"/>
    </xf>
    <xf numFmtId="0" fontId="10" fillId="18" borderId="16" xfId="0" applyFont="1" applyFill="1" applyBorder="1" applyAlignment="1" quotePrefix="1">
      <alignment horizontal="center" vertical="center"/>
    </xf>
    <xf numFmtId="0" fontId="3" fillId="32" borderId="20" xfId="69" applyFont="1" applyFill="1" applyBorder="1" applyAlignment="1" quotePrefix="1">
      <alignment horizontal="center" vertical="center"/>
      <protection/>
    </xf>
    <xf numFmtId="0" fontId="2" fillId="32" borderId="18" xfId="69" applyFont="1" applyFill="1" applyBorder="1" applyAlignment="1" quotePrefix="1">
      <alignment horizontal="left" vertical="center"/>
      <protection/>
    </xf>
    <xf numFmtId="0" fontId="3" fillId="32" borderId="19" xfId="70" applyFont="1" applyFill="1" applyBorder="1" applyAlignment="1" quotePrefix="1">
      <alignment horizontal="justify" vertical="center" wrapText="1"/>
      <protection/>
    </xf>
    <xf numFmtId="0" fontId="2" fillId="32" borderId="18" xfId="69" applyFont="1" applyFill="1" applyBorder="1" applyAlignment="1" quotePrefix="1">
      <alignment horizontal="center" vertical="center"/>
      <protection/>
    </xf>
    <xf numFmtId="0" fontId="3" fillId="32" borderId="18" xfId="69" applyFont="1" applyFill="1" applyBorder="1" applyAlignment="1" quotePrefix="1">
      <alignment horizontal="center" vertical="center"/>
      <protection/>
    </xf>
    <xf numFmtId="0" fontId="3" fillId="0" borderId="19" xfId="77" applyFont="1" applyBorder="1" applyAlignment="1" quotePrefix="1">
      <alignment vertical="center"/>
      <protection/>
    </xf>
    <xf numFmtId="0" fontId="3" fillId="0" borderId="19" xfId="77" applyFont="1" applyBorder="1" applyAlignment="1" quotePrefix="1">
      <alignment vertical="center" wrapText="1"/>
      <protection/>
    </xf>
    <xf numFmtId="0" fontId="3" fillId="0" borderId="20" xfId="77" applyFont="1" applyBorder="1" applyAlignment="1" quotePrefix="1">
      <alignment vertical="center" wrapText="1"/>
      <protection/>
    </xf>
    <xf numFmtId="0" fontId="3" fillId="0" borderId="19" xfId="78" applyFont="1" applyBorder="1" applyAlignment="1" quotePrefix="1">
      <alignment vertical="center"/>
      <protection/>
    </xf>
    <xf numFmtId="0" fontId="3" fillId="0" borderId="19" xfId="78" applyFont="1" applyBorder="1" applyAlignment="1" quotePrefix="1">
      <alignment vertical="center" wrapText="1"/>
      <protection/>
    </xf>
    <xf numFmtId="0" fontId="3" fillId="0" borderId="19" xfId="69" applyFont="1" applyBorder="1" applyAlignment="1" quotePrefix="1">
      <alignment vertical="center" wrapText="1"/>
      <protection/>
    </xf>
    <xf numFmtId="0" fontId="3" fillId="0" borderId="20" xfId="69" applyFont="1" applyBorder="1" applyAlignment="1" quotePrefix="1">
      <alignment vertical="center" wrapText="1"/>
      <protection/>
    </xf>
    <xf numFmtId="0" fontId="2" fillId="0" borderId="18" xfId="69" applyFont="1" applyBorder="1" applyAlignment="1" quotePrefix="1">
      <alignment horizontal="left" vertical="center"/>
      <protection/>
    </xf>
  </cellXfs>
  <cellStyles count="6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CExplanatory Text" xfId="25"/>
    <cellStyle name="Heading 1" xfId="26"/>
    <cellStyle name="Heading 2" xfId="27"/>
    <cellStyle name="Heading 3" xfId="28"/>
    <cellStyle name="Heading 4" xfId="29"/>
    <cellStyle name="Input" xfId="30"/>
    <cellStyle name="Output" xfId="31"/>
    <cellStyle name="Calculation" xfId="32"/>
    <cellStyle name="Check Cell" xfId="33"/>
    <cellStyle name="Linked Cell" xfId="34"/>
    <cellStyle name="Total" xfId="35"/>
    <cellStyle name="Good" xfId="36"/>
    <cellStyle name="Bad" xfId="37"/>
    <cellStyle name="Neutr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Comma [0] 2" xfId="63"/>
    <cellStyle name="Comma [0] 2 2 2" xfId="64"/>
    <cellStyle name="Comma [0] 4" xfId="65"/>
    <cellStyle name="Comma [0] 7 2" xfId="66"/>
    <cellStyle name="Comma 6" xfId="67"/>
    <cellStyle name="Comma 6 3" xfId="68"/>
    <cellStyle name="Normal 2" xfId="69"/>
    <cellStyle name="Normal 2 2" xfId="70"/>
    <cellStyle name="Normal 2 2 2" xfId="71"/>
    <cellStyle name="Normal 3" xfId="72"/>
    <cellStyle name="Normal 3 4" xfId="73"/>
    <cellStyle name="Normal 4" xfId="74"/>
    <cellStyle name="Normal 5" xfId="75"/>
    <cellStyle name="Normal 7" xfId="76"/>
    <cellStyle name="Normal 7 2 2" xfId="77"/>
    <cellStyle name="Normal 8 2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126"/>
  <sheetViews>
    <sheetView workbookViewId="0" topLeftCell="A4">
      <selection activeCell="B9" sqref="B9"/>
    </sheetView>
  </sheetViews>
  <sheetFormatPr defaultColWidth="9.140625" defaultRowHeight="12.75"/>
  <cols>
    <col min="1" max="1" width="5.8515625" style="0" customWidth="1"/>
    <col min="4" max="4" width="18.28125" style="0" customWidth="1"/>
    <col min="5" max="5" width="41.7109375" style="0" customWidth="1"/>
    <col min="6" max="6" width="9.8515625" style="0" bestFit="1" customWidth="1"/>
    <col min="7" max="7" width="7.57421875" style="0" customWidth="1"/>
    <col min="8" max="8" width="16.421875" style="0" customWidth="1"/>
    <col min="9" max="9" width="17.00390625" style="0" customWidth="1"/>
    <col min="11" max="11" width="30.57421875" style="0" customWidth="1"/>
  </cols>
  <sheetData>
    <row r="1" spans="1:9" ht="12.75" customHeight="1">
      <c r="A1" s="313" t="s">
        <v>0</v>
      </c>
      <c r="B1" s="313"/>
      <c r="C1" s="313"/>
      <c r="D1" s="313"/>
      <c r="E1" s="313"/>
      <c r="F1" s="313"/>
      <c r="G1" s="313"/>
      <c r="H1" s="313"/>
      <c r="I1" s="313"/>
    </row>
    <row r="2" spans="1:9" ht="12.75" customHeight="1">
      <c r="A2" s="314" t="s">
        <v>1</v>
      </c>
      <c r="B2" s="313"/>
      <c r="C2" s="315"/>
      <c r="D2" s="315" t="s">
        <v>2</v>
      </c>
      <c r="E2" s="316"/>
      <c r="F2" s="316"/>
      <c r="G2" s="316"/>
      <c r="H2" s="316"/>
      <c r="I2" s="316"/>
    </row>
    <row r="3" spans="1:9" ht="12.75" customHeight="1">
      <c r="A3" s="314" t="s">
        <v>3</v>
      </c>
      <c r="B3" s="313"/>
      <c r="C3" s="315"/>
      <c r="D3" s="315" t="s">
        <v>4</v>
      </c>
      <c r="E3" s="316"/>
      <c r="F3" s="316"/>
      <c r="G3" s="316"/>
      <c r="H3" s="316"/>
      <c r="I3" s="351" t="s">
        <v>5</v>
      </c>
    </row>
    <row r="4" spans="1:9" ht="12.75" customHeight="1">
      <c r="A4" s="317" t="s">
        <v>6</v>
      </c>
      <c r="B4" s="318" t="s">
        <v>7</v>
      </c>
      <c r="C4" s="319"/>
      <c r="D4" s="320"/>
      <c r="E4" s="317" t="s">
        <v>8</v>
      </c>
      <c r="F4" s="318" t="s">
        <v>9</v>
      </c>
      <c r="G4" s="320"/>
      <c r="H4" s="317" t="s">
        <v>10</v>
      </c>
      <c r="I4" s="317" t="s">
        <v>11</v>
      </c>
    </row>
    <row r="5" spans="1:9" ht="12.75" customHeight="1">
      <c r="A5" s="321">
        <v>1</v>
      </c>
      <c r="B5" s="322">
        <v>2</v>
      </c>
      <c r="C5" s="323"/>
      <c r="D5" s="324"/>
      <c r="E5" s="321">
        <v>3</v>
      </c>
      <c r="F5" s="322">
        <v>4</v>
      </c>
      <c r="G5" s="324"/>
      <c r="H5" s="369" t="s">
        <v>12</v>
      </c>
      <c r="I5" s="321">
        <v>6</v>
      </c>
    </row>
    <row r="6" spans="1:9" ht="12.75" customHeight="1">
      <c r="A6" s="325" t="s">
        <v>13</v>
      </c>
      <c r="B6" s="326" t="s">
        <v>14</v>
      </c>
      <c r="C6" s="327"/>
      <c r="D6" s="328"/>
      <c r="E6" s="329"/>
      <c r="F6" s="330"/>
      <c r="G6" s="331"/>
      <c r="H6" s="332"/>
      <c r="I6" s="329"/>
    </row>
    <row r="7" spans="1:9" ht="12.75" customHeight="1">
      <c r="A7" s="333">
        <v>1</v>
      </c>
      <c r="B7" s="334" t="s">
        <v>15</v>
      </c>
      <c r="C7" s="335"/>
      <c r="D7" s="336"/>
      <c r="E7" s="337" t="s">
        <v>16</v>
      </c>
      <c r="F7" s="338">
        <v>700</v>
      </c>
      <c r="G7" s="336" t="s">
        <v>17</v>
      </c>
      <c r="H7" s="339" t="s">
        <v>18</v>
      </c>
      <c r="I7" s="352"/>
    </row>
    <row r="8" spans="1:9" ht="12.75" customHeight="1">
      <c r="A8" s="333">
        <v>2</v>
      </c>
      <c r="B8" s="334" t="s">
        <v>19</v>
      </c>
      <c r="C8" s="335"/>
      <c r="D8" s="336"/>
      <c r="E8" s="337" t="s">
        <v>20</v>
      </c>
      <c r="F8" s="338">
        <v>150</v>
      </c>
      <c r="G8" s="336" t="s">
        <v>17</v>
      </c>
      <c r="H8" s="339" t="s">
        <v>21</v>
      </c>
      <c r="I8" s="352"/>
    </row>
    <row r="9" spans="1:9" ht="12.75" customHeight="1">
      <c r="A9" s="333">
        <v>3</v>
      </c>
      <c r="B9" s="334" t="s">
        <v>22</v>
      </c>
      <c r="C9" s="335"/>
      <c r="D9" s="336"/>
      <c r="E9" s="337" t="s">
        <v>23</v>
      </c>
      <c r="F9" s="338">
        <v>1</v>
      </c>
      <c r="G9" s="336" t="s">
        <v>24</v>
      </c>
      <c r="H9" s="339"/>
      <c r="I9" s="352"/>
    </row>
    <row r="10" spans="1:9" ht="12.75" customHeight="1">
      <c r="A10" s="333">
        <v>4</v>
      </c>
      <c r="B10" s="334" t="s">
        <v>15</v>
      </c>
      <c r="C10" s="335"/>
      <c r="D10" s="336"/>
      <c r="E10" s="337" t="s">
        <v>25</v>
      </c>
      <c r="F10" s="338">
        <v>2100</v>
      </c>
      <c r="G10" s="336" t="s">
        <v>17</v>
      </c>
      <c r="H10" s="339" t="s">
        <v>18</v>
      </c>
      <c r="I10" s="352"/>
    </row>
    <row r="11" spans="1:9" ht="12.75" customHeight="1">
      <c r="A11" s="333">
        <v>5</v>
      </c>
      <c r="B11" s="334" t="s">
        <v>15</v>
      </c>
      <c r="C11" s="335"/>
      <c r="D11" s="336"/>
      <c r="E11" s="337" t="s">
        <v>26</v>
      </c>
      <c r="F11" s="338">
        <v>500</v>
      </c>
      <c r="G11" s="336" t="s">
        <v>17</v>
      </c>
      <c r="H11" s="339" t="s">
        <v>21</v>
      </c>
      <c r="I11" s="352"/>
    </row>
    <row r="12" spans="1:9" ht="12.75" customHeight="1">
      <c r="A12" s="333">
        <v>6</v>
      </c>
      <c r="B12" s="334" t="s">
        <v>15</v>
      </c>
      <c r="C12" s="335"/>
      <c r="D12" s="336"/>
      <c r="E12" s="337" t="s">
        <v>27</v>
      </c>
      <c r="F12" s="338">
        <v>500</v>
      </c>
      <c r="G12" s="336" t="s">
        <v>17</v>
      </c>
      <c r="H12" s="339" t="s">
        <v>21</v>
      </c>
      <c r="I12" s="352"/>
    </row>
    <row r="13" spans="1:9" ht="12.75" customHeight="1">
      <c r="A13" s="333">
        <v>7</v>
      </c>
      <c r="B13" s="334" t="s">
        <v>15</v>
      </c>
      <c r="C13" s="335"/>
      <c r="D13" s="336"/>
      <c r="E13" s="337" t="s">
        <v>28</v>
      </c>
      <c r="F13" s="338">
        <v>500</v>
      </c>
      <c r="G13" s="336" t="s">
        <v>17</v>
      </c>
      <c r="H13" s="339" t="s">
        <v>18</v>
      </c>
      <c r="I13" s="352"/>
    </row>
    <row r="14" spans="1:9" ht="12.75" customHeight="1">
      <c r="A14" s="333">
        <v>8</v>
      </c>
      <c r="B14" s="334" t="s">
        <v>29</v>
      </c>
      <c r="C14" s="335"/>
      <c r="D14" s="336"/>
      <c r="E14" s="337" t="s">
        <v>25</v>
      </c>
      <c r="F14" s="338">
        <v>3500</v>
      </c>
      <c r="G14" s="336" t="s">
        <v>17</v>
      </c>
      <c r="H14" s="339" t="s">
        <v>18</v>
      </c>
      <c r="I14" s="352"/>
    </row>
    <row r="15" spans="1:9" ht="12.75" customHeight="1">
      <c r="A15" s="333">
        <v>9</v>
      </c>
      <c r="B15" s="334" t="s">
        <v>29</v>
      </c>
      <c r="C15" s="335"/>
      <c r="D15" s="336"/>
      <c r="E15" s="337" t="s">
        <v>30</v>
      </c>
      <c r="F15" s="338">
        <v>300</v>
      </c>
      <c r="G15" s="336" t="s">
        <v>17</v>
      </c>
      <c r="H15" s="339" t="s">
        <v>21</v>
      </c>
      <c r="I15" s="352"/>
    </row>
    <row r="16" spans="1:9" ht="12.75" customHeight="1">
      <c r="A16" s="333">
        <v>10</v>
      </c>
      <c r="B16" s="334" t="s">
        <v>29</v>
      </c>
      <c r="C16" s="335"/>
      <c r="D16" s="336"/>
      <c r="E16" s="337" t="s">
        <v>31</v>
      </c>
      <c r="F16" s="338">
        <v>500</v>
      </c>
      <c r="G16" s="336" t="s">
        <v>17</v>
      </c>
      <c r="H16" s="339" t="s">
        <v>21</v>
      </c>
      <c r="I16" s="352"/>
    </row>
    <row r="17" spans="1:9" ht="12.75" customHeight="1">
      <c r="A17" s="333">
        <v>11</v>
      </c>
      <c r="B17" s="334" t="s">
        <v>29</v>
      </c>
      <c r="C17" s="335"/>
      <c r="D17" s="336"/>
      <c r="E17" s="337" t="s">
        <v>32</v>
      </c>
      <c r="F17" s="338">
        <v>500</v>
      </c>
      <c r="G17" s="336" t="s">
        <v>17</v>
      </c>
      <c r="H17" s="339" t="s">
        <v>21</v>
      </c>
      <c r="I17" s="352"/>
    </row>
    <row r="18" spans="1:9" ht="12.75" customHeight="1">
      <c r="A18" s="333">
        <v>12</v>
      </c>
      <c r="B18" s="334" t="s">
        <v>29</v>
      </c>
      <c r="C18" s="335"/>
      <c r="D18" s="336"/>
      <c r="E18" s="337" t="s">
        <v>33</v>
      </c>
      <c r="F18" s="338">
        <v>500</v>
      </c>
      <c r="G18" s="336" t="s">
        <v>17</v>
      </c>
      <c r="H18" s="339" t="s">
        <v>18</v>
      </c>
      <c r="I18" s="352"/>
    </row>
    <row r="19" spans="1:9" ht="12.75" customHeight="1">
      <c r="A19" s="333">
        <v>13</v>
      </c>
      <c r="B19" s="334" t="s">
        <v>29</v>
      </c>
      <c r="C19" s="335"/>
      <c r="D19" s="336"/>
      <c r="E19" s="337" t="s">
        <v>34</v>
      </c>
      <c r="F19" s="338">
        <v>500</v>
      </c>
      <c r="G19" s="336" t="s">
        <v>17</v>
      </c>
      <c r="H19" s="339" t="s">
        <v>21</v>
      </c>
      <c r="I19" s="352"/>
    </row>
    <row r="20" spans="1:9" ht="12.75" customHeight="1">
      <c r="A20" s="333">
        <v>14</v>
      </c>
      <c r="B20" s="334" t="s">
        <v>29</v>
      </c>
      <c r="C20" s="335"/>
      <c r="D20" s="336"/>
      <c r="E20" s="337" t="s">
        <v>35</v>
      </c>
      <c r="F20" s="338">
        <v>500</v>
      </c>
      <c r="G20" s="336" t="s">
        <v>17</v>
      </c>
      <c r="H20" s="339" t="s">
        <v>21</v>
      </c>
      <c r="I20" s="352"/>
    </row>
    <row r="21" spans="1:9" ht="12.75" customHeight="1">
      <c r="A21" s="333">
        <v>15</v>
      </c>
      <c r="B21" s="334" t="s">
        <v>29</v>
      </c>
      <c r="C21" s="335"/>
      <c r="D21" s="336"/>
      <c r="E21" s="337" t="s">
        <v>36</v>
      </c>
      <c r="F21" s="338">
        <v>500</v>
      </c>
      <c r="G21" s="336" t="s">
        <v>17</v>
      </c>
      <c r="H21" s="339" t="s">
        <v>21</v>
      </c>
      <c r="I21" s="352"/>
    </row>
    <row r="22" spans="1:9" ht="12.75" customHeight="1">
      <c r="A22" s="333">
        <v>16</v>
      </c>
      <c r="B22" s="334" t="s">
        <v>19</v>
      </c>
      <c r="C22" s="335"/>
      <c r="D22" s="336"/>
      <c r="E22" s="337" t="s">
        <v>37</v>
      </c>
      <c r="F22" s="338">
        <v>200</v>
      </c>
      <c r="G22" s="336" t="s">
        <v>38</v>
      </c>
      <c r="H22" s="339" t="s">
        <v>21</v>
      </c>
      <c r="I22" s="352"/>
    </row>
    <row r="23" spans="1:9" ht="12.75" customHeight="1">
      <c r="A23" s="333">
        <v>17</v>
      </c>
      <c r="B23" s="334" t="s">
        <v>19</v>
      </c>
      <c r="C23" s="335"/>
      <c r="D23" s="336"/>
      <c r="E23" s="337" t="s">
        <v>32</v>
      </c>
      <c r="F23" s="338">
        <v>100</v>
      </c>
      <c r="G23" s="336" t="s">
        <v>17</v>
      </c>
      <c r="H23" s="339" t="s">
        <v>21</v>
      </c>
      <c r="I23" s="352"/>
    </row>
    <row r="24" spans="1:9" ht="12.75" customHeight="1">
      <c r="A24" s="333">
        <v>18</v>
      </c>
      <c r="B24" s="334" t="s">
        <v>19</v>
      </c>
      <c r="C24" s="335"/>
      <c r="D24" s="336"/>
      <c r="E24" s="337" t="s">
        <v>39</v>
      </c>
      <c r="F24" s="338">
        <v>100</v>
      </c>
      <c r="G24" s="336" t="s">
        <v>17</v>
      </c>
      <c r="H24" s="339" t="s">
        <v>21</v>
      </c>
      <c r="I24" s="352"/>
    </row>
    <row r="25" spans="1:9" ht="12.75" customHeight="1">
      <c r="A25" s="333">
        <v>19</v>
      </c>
      <c r="B25" s="334" t="s">
        <v>19</v>
      </c>
      <c r="C25" s="335"/>
      <c r="D25" s="336"/>
      <c r="E25" s="337" t="s">
        <v>40</v>
      </c>
      <c r="F25" s="338">
        <v>200</v>
      </c>
      <c r="G25" s="336" t="s">
        <v>17</v>
      </c>
      <c r="H25" s="339" t="s">
        <v>21</v>
      </c>
      <c r="I25" s="352"/>
    </row>
    <row r="26" spans="1:9" ht="12.75" customHeight="1">
      <c r="A26" s="333">
        <v>20</v>
      </c>
      <c r="B26" s="334" t="s">
        <v>19</v>
      </c>
      <c r="C26" s="335"/>
      <c r="D26" s="336"/>
      <c r="E26" s="337" t="s">
        <v>41</v>
      </c>
      <c r="F26" s="338">
        <v>150</v>
      </c>
      <c r="G26" s="336" t="s">
        <v>17</v>
      </c>
      <c r="H26" s="339" t="s">
        <v>21</v>
      </c>
      <c r="I26" s="352"/>
    </row>
    <row r="27" spans="1:9" ht="12.75" customHeight="1">
      <c r="A27" s="333">
        <v>21</v>
      </c>
      <c r="B27" s="334" t="s">
        <v>42</v>
      </c>
      <c r="C27" s="335"/>
      <c r="D27" s="336"/>
      <c r="E27" s="337" t="s">
        <v>43</v>
      </c>
      <c r="F27" s="338">
        <v>300</v>
      </c>
      <c r="G27" s="336" t="s">
        <v>17</v>
      </c>
      <c r="H27" s="339" t="s">
        <v>21</v>
      </c>
      <c r="I27" s="352"/>
    </row>
    <row r="28" spans="1:9" ht="12.75" customHeight="1">
      <c r="A28" s="333">
        <v>22</v>
      </c>
      <c r="B28" s="340" t="s">
        <v>29</v>
      </c>
      <c r="C28" s="340"/>
      <c r="D28" s="340"/>
      <c r="E28" s="341" t="s">
        <v>44</v>
      </c>
      <c r="F28" s="342">
        <v>500</v>
      </c>
      <c r="G28" s="343" t="s">
        <v>17</v>
      </c>
      <c r="H28" s="344" t="s">
        <v>18</v>
      </c>
      <c r="I28" s="341"/>
    </row>
    <row r="29" spans="1:9" ht="12.75" customHeight="1">
      <c r="A29" s="333">
        <v>23</v>
      </c>
      <c r="B29" s="340" t="s">
        <v>29</v>
      </c>
      <c r="C29" s="340"/>
      <c r="D29" s="340"/>
      <c r="E29" s="341" t="s">
        <v>45</v>
      </c>
      <c r="F29" s="342">
        <v>500</v>
      </c>
      <c r="G29" s="343" t="s">
        <v>17</v>
      </c>
      <c r="H29" s="345" t="s">
        <v>21</v>
      </c>
      <c r="I29" s="341"/>
    </row>
    <row r="30" spans="1:9" ht="12.75" customHeight="1">
      <c r="A30" s="333">
        <v>24</v>
      </c>
      <c r="B30" s="340" t="s">
        <v>29</v>
      </c>
      <c r="C30" s="340"/>
      <c r="D30" s="340"/>
      <c r="E30" s="341" t="s">
        <v>46</v>
      </c>
      <c r="F30" s="342">
        <v>100</v>
      </c>
      <c r="G30" s="343" t="s">
        <v>17</v>
      </c>
      <c r="H30" s="345" t="s">
        <v>21</v>
      </c>
      <c r="I30" s="341"/>
    </row>
    <row r="31" spans="1:9" ht="12.75" customHeight="1">
      <c r="A31" s="333">
        <v>25</v>
      </c>
      <c r="B31" s="340" t="s">
        <v>29</v>
      </c>
      <c r="C31" s="340"/>
      <c r="D31" s="340"/>
      <c r="E31" s="341" t="s">
        <v>47</v>
      </c>
      <c r="F31" s="342">
        <v>200</v>
      </c>
      <c r="G31" s="343" t="s">
        <v>17</v>
      </c>
      <c r="H31" s="345" t="s">
        <v>21</v>
      </c>
      <c r="I31" s="341"/>
    </row>
    <row r="32" spans="1:9" ht="12.75" customHeight="1">
      <c r="A32" s="333">
        <v>26</v>
      </c>
      <c r="B32" s="346" t="s">
        <v>29</v>
      </c>
      <c r="C32" s="346"/>
      <c r="D32" s="346"/>
      <c r="E32" s="341" t="s">
        <v>48</v>
      </c>
      <c r="F32" s="342">
        <v>500</v>
      </c>
      <c r="G32" s="343" t="s">
        <v>17</v>
      </c>
      <c r="H32" s="345" t="s">
        <v>21</v>
      </c>
      <c r="I32" s="341"/>
    </row>
    <row r="33" spans="1:9" ht="12.75" customHeight="1">
      <c r="A33" s="333">
        <v>27</v>
      </c>
      <c r="B33" s="347" t="str">
        <f>B32</f>
        <v>Drainase</v>
      </c>
      <c r="C33" s="347"/>
      <c r="D33" s="347"/>
      <c r="E33" s="341" t="s">
        <v>49</v>
      </c>
      <c r="F33" s="342">
        <v>350</v>
      </c>
      <c r="G33" s="343" t="s">
        <v>17</v>
      </c>
      <c r="H33" s="345" t="s">
        <v>21</v>
      </c>
      <c r="I33" s="341"/>
    </row>
    <row r="34" spans="1:9" ht="12.75" customHeight="1">
      <c r="A34" s="333">
        <v>28</v>
      </c>
      <c r="B34" s="348" t="str">
        <f>B33</f>
        <v>Drainase</v>
      </c>
      <c r="C34" s="347"/>
      <c r="D34" s="349"/>
      <c r="E34" s="341" t="s">
        <v>50</v>
      </c>
      <c r="F34" s="342">
        <v>250</v>
      </c>
      <c r="G34" s="343" t="s">
        <v>17</v>
      </c>
      <c r="H34" s="345" t="s">
        <v>21</v>
      </c>
      <c r="I34" s="341"/>
    </row>
    <row r="35" spans="1:9" ht="12.75" customHeight="1">
      <c r="A35" s="333">
        <v>29</v>
      </c>
      <c r="B35" s="348" t="str">
        <f>B34</f>
        <v>Drainase</v>
      </c>
      <c r="C35" s="347"/>
      <c r="D35" s="343"/>
      <c r="E35" s="341" t="s">
        <v>51</v>
      </c>
      <c r="F35" s="342">
        <v>500</v>
      </c>
      <c r="G35" s="343" t="s">
        <v>17</v>
      </c>
      <c r="H35" s="345" t="s">
        <v>21</v>
      </c>
      <c r="I35" s="341"/>
    </row>
    <row r="36" spans="1:9" ht="12.75" customHeight="1">
      <c r="A36" s="333">
        <v>30</v>
      </c>
      <c r="B36" s="348" t="str">
        <f>B35</f>
        <v>Drainase</v>
      </c>
      <c r="C36" s="347"/>
      <c r="D36" s="343"/>
      <c r="E36" s="341" t="s">
        <v>52</v>
      </c>
      <c r="F36" s="342">
        <v>250</v>
      </c>
      <c r="G36" s="343" t="s">
        <v>17</v>
      </c>
      <c r="H36" s="345" t="s">
        <v>21</v>
      </c>
      <c r="I36" s="341"/>
    </row>
    <row r="37" spans="1:9" ht="12.75" customHeight="1">
      <c r="A37" s="333">
        <v>31</v>
      </c>
      <c r="B37" s="348" t="str">
        <f>B36</f>
        <v>Drainase</v>
      </c>
      <c r="C37" s="347"/>
      <c r="D37" s="343"/>
      <c r="E37" s="341" t="s">
        <v>51</v>
      </c>
      <c r="F37" s="342">
        <v>75</v>
      </c>
      <c r="G37" s="343" t="s">
        <v>17</v>
      </c>
      <c r="H37" s="345" t="s">
        <v>21</v>
      </c>
      <c r="I37" s="341"/>
    </row>
    <row r="38" spans="1:9" ht="12.75" customHeight="1">
      <c r="A38" s="333">
        <v>32</v>
      </c>
      <c r="B38" s="348" t="str">
        <f aca="true" t="shared" si="0" ref="B38:B45">B37</f>
        <v>Drainase</v>
      </c>
      <c r="C38" s="347"/>
      <c r="D38" s="343"/>
      <c r="E38" s="341" t="s">
        <v>53</v>
      </c>
      <c r="F38" s="342">
        <v>500</v>
      </c>
      <c r="G38" s="343" t="s">
        <v>17</v>
      </c>
      <c r="H38" s="345" t="s">
        <v>21</v>
      </c>
      <c r="I38" s="341"/>
    </row>
    <row r="39" spans="1:9" ht="12.75" customHeight="1">
      <c r="A39" s="333">
        <v>33</v>
      </c>
      <c r="B39" s="348" t="str">
        <f t="shared" si="0"/>
        <v>Drainase</v>
      </c>
      <c r="C39" s="347"/>
      <c r="D39" s="343"/>
      <c r="E39" s="341" t="s">
        <v>54</v>
      </c>
      <c r="F39" s="342">
        <v>300</v>
      </c>
      <c r="G39" s="343" t="s">
        <v>17</v>
      </c>
      <c r="H39" s="345" t="s">
        <v>21</v>
      </c>
      <c r="I39" s="341"/>
    </row>
    <row r="40" spans="1:9" ht="12.75" customHeight="1">
      <c r="A40" s="333">
        <v>34</v>
      </c>
      <c r="B40" s="348" t="str">
        <f t="shared" si="0"/>
        <v>Drainase</v>
      </c>
      <c r="C40" s="347"/>
      <c r="D40" s="343"/>
      <c r="E40" s="341" t="s">
        <v>55</v>
      </c>
      <c r="F40" s="342">
        <v>300</v>
      </c>
      <c r="G40" s="343" t="s">
        <v>17</v>
      </c>
      <c r="H40" s="345" t="s">
        <v>21</v>
      </c>
      <c r="I40" s="341"/>
    </row>
    <row r="41" spans="1:9" ht="12.75" customHeight="1">
      <c r="A41" s="333">
        <v>35</v>
      </c>
      <c r="B41" s="348" t="str">
        <f t="shared" si="0"/>
        <v>Drainase</v>
      </c>
      <c r="C41" s="347"/>
      <c r="D41" s="343"/>
      <c r="E41" s="341" t="s">
        <v>56</v>
      </c>
      <c r="F41" s="342">
        <v>300</v>
      </c>
      <c r="G41" s="343" t="s">
        <v>17</v>
      </c>
      <c r="H41" s="345" t="s">
        <v>21</v>
      </c>
      <c r="I41" s="341"/>
    </row>
    <row r="42" spans="1:9" ht="12.75" customHeight="1">
      <c r="A42" s="333">
        <v>36</v>
      </c>
      <c r="B42" s="348" t="str">
        <f t="shared" si="0"/>
        <v>Drainase</v>
      </c>
      <c r="C42" s="347"/>
      <c r="D42" s="343"/>
      <c r="E42" s="341" t="s">
        <v>57</v>
      </c>
      <c r="F42" s="342">
        <v>350</v>
      </c>
      <c r="G42" s="343" t="s">
        <v>17</v>
      </c>
      <c r="H42" s="345" t="s">
        <v>21</v>
      </c>
      <c r="I42" s="341"/>
    </row>
    <row r="43" spans="1:9" ht="12.75" customHeight="1">
      <c r="A43" s="333">
        <v>37</v>
      </c>
      <c r="B43" s="348" t="str">
        <f t="shared" si="0"/>
        <v>Drainase</v>
      </c>
      <c r="C43" s="347"/>
      <c r="D43" s="343"/>
      <c r="E43" s="341" t="s">
        <v>58</v>
      </c>
      <c r="F43" s="342">
        <v>500</v>
      </c>
      <c r="G43" s="343" t="s">
        <v>17</v>
      </c>
      <c r="H43" s="345" t="s">
        <v>21</v>
      </c>
      <c r="I43" s="341"/>
    </row>
    <row r="44" spans="1:9" ht="12.75" customHeight="1">
      <c r="A44" s="333">
        <v>38</v>
      </c>
      <c r="B44" s="348" t="str">
        <f t="shared" si="0"/>
        <v>Drainase</v>
      </c>
      <c r="C44" s="347"/>
      <c r="D44" s="343"/>
      <c r="E44" s="341" t="s">
        <v>59</v>
      </c>
      <c r="F44" s="342">
        <v>500</v>
      </c>
      <c r="G44" s="343" t="s">
        <v>17</v>
      </c>
      <c r="H44" s="345" t="s">
        <v>21</v>
      </c>
      <c r="I44" s="341"/>
    </row>
    <row r="45" spans="1:9" ht="12.75" customHeight="1">
      <c r="A45" s="333">
        <v>39</v>
      </c>
      <c r="B45" s="348" t="str">
        <f t="shared" si="0"/>
        <v>Drainase</v>
      </c>
      <c r="C45" s="347"/>
      <c r="D45" s="343"/>
      <c r="E45" s="341" t="s">
        <v>60</v>
      </c>
      <c r="F45" s="342">
        <v>500</v>
      </c>
      <c r="G45" s="343" t="s">
        <v>17</v>
      </c>
      <c r="H45" s="345" t="s">
        <v>21</v>
      </c>
      <c r="I45" s="341"/>
    </row>
    <row r="46" spans="1:9" ht="12.75" customHeight="1">
      <c r="A46" s="333">
        <v>40</v>
      </c>
      <c r="B46" s="348" t="str">
        <f>B42</f>
        <v>Drainase</v>
      </c>
      <c r="C46" s="347"/>
      <c r="D46" s="343"/>
      <c r="E46" s="341" t="s">
        <v>61</v>
      </c>
      <c r="F46" s="342">
        <v>500</v>
      </c>
      <c r="G46" s="343" t="s">
        <v>17</v>
      </c>
      <c r="H46" s="345" t="s">
        <v>21</v>
      </c>
      <c r="I46" s="341"/>
    </row>
    <row r="47" spans="1:9" ht="12.75" customHeight="1">
      <c r="A47" s="333">
        <v>41</v>
      </c>
      <c r="B47" s="348" t="str">
        <f>B43</f>
        <v>Drainase</v>
      </c>
      <c r="C47" s="347"/>
      <c r="D47" s="343"/>
      <c r="E47" s="341" t="s">
        <v>62</v>
      </c>
      <c r="F47" s="342">
        <v>500</v>
      </c>
      <c r="G47" s="343" t="s">
        <v>17</v>
      </c>
      <c r="H47" s="345" t="s">
        <v>21</v>
      </c>
      <c r="I47" s="341"/>
    </row>
    <row r="48" spans="1:9" ht="12.75" customHeight="1">
      <c r="A48" s="333">
        <v>42</v>
      </c>
      <c r="B48" s="348" t="str">
        <f>B47</f>
        <v>Drainase</v>
      </c>
      <c r="C48" s="347"/>
      <c r="D48" s="343"/>
      <c r="E48" s="341" t="s">
        <v>63</v>
      </c>
      <c r="F48" s="342">
        <v>500</v>
      </c>
      <c r="G48" s="343" t="s">
        <v>17</v>
      </c>
      <c r="H48" s="345" t="s">
        <v>21</v>
      </c>
      <c r="I48" s="341"/>
    </row>
    <row r="49" spans="1:9" ht="12.75" customHeight="1">
      <c r="A49" s="333">
        <v>43</v>
      </c>
      <c r="B49" s="348" t="str">
        <f>B44</f>
        <v>Drainase</v>
      </c>
      <c r="C49" s="347"/>
      <c r="D49" s="343"/>
      <c r="E49" s="341" t="s">
        <v>64</v>
      </c>
      <c r="F49" s="342">
        <v>500</v>
      </c>
      <c r="G49" s="343" t="s">
        <v>17</v>
      </c>
      <c r="H49" s="345" t="s">
        <v>21</v>
      </c>
      <c r="I49" s="341"/>
    </row>
    <row r="50" spans="1:9" ht="12.75" customHeight="1">
      <c r="A50" s="333">
        <v>44</v>
      </c>
      <c r="B50" s="348" t="str">
        <f>B45</f>
        <v>Drainase</v>
      </c>
      <c r="C50" s="347"/>
      <c r="D50" s="343"/>
      <c r="E50" s="341" t="s">
        <v>65</v>
      </c>
      <c r="F50" s="342">
        <v>500</v>
      </c>
      <c r="G50" s="343" t="s">
        <v>17</v>
      </c>
      <c r="H50" s="345" t="s">
        <v>21</v>
      </c>
      <c r="I50" s="341"/>
    </row>
    <row r="51" spans="1:9" ht="12.75" customHeight="1">
      <c r="A51" s="333">
        <v>45</v>
      </c>
      <c r="B51" s="348" t="str">
        <f>B45</f>
        <v>Drainase</v>
      </c>
      <c r="C51" s="347"/>
      <c r="D51" s="343"/>
      <c r="E51" s="341" t="s">
        <v>66</v>
      </c>
      <c r="F51" s="342">
        <v>500</v>
      </c>
      <c r="G51" s="343" t="s">
        <v>17</v>
      </c>
      <c r="H51" s="345" t="s">
        <v>21</v>
      </c>
      <c r="I51" s="341"/>
    </row>
    <row r="52" spans="1:9" ht="12.75" customHeight="1">
      <c r="A52" s="333">
        <v>46</v>
      </c>
      <c r="B52" s="348" t="str">
        <f>B47</f>
        <v>Drainase</v>
      </c>
      <c r="C52" s="347"/>
      <c r="D52" s="343"/>
      <c r="E52" s="341" t="s">
        <v>67</v>
      </c>
      <c r="F52" s="342">
        <v>500</v>
      </c>
      <c r="G52" s="343" t="s">
        <v>17</v>
      </c>
      <c r="H52" s="345" t="s">
        <v>21</v>
      </c>
      <c r="I52" s="341"/>
    </row>
    <row r="53" spans="1:9" ht="12.75" customHeight="1">
      <c r="A53" s="333">
        <v>47</v>
      </c>
      <c r="B53" s="348" t="str">
        <f>B48</f>
        <v>Drainase</v>
      </c>
      <c r="C53" s="347"/>
      <c r="D53" s="343"/>
      <c r="E53" s="341" t="s">
        <v>68</v>
      </c>
      <c r="F53" s="342">
        <v>500</v>
      </c>
      <c r="G53" s="343" t="s">
        <v>17</v>
      </c>
      <c r="H53" s="345" t="s">
        <v>21</v>
      </c>
      <c r="I53" s="341"/>
    </row>
    <row r="54" spans="1:9" ht="12.75" customHeight="1">
      <c r="A54" s="333">
        <v>48</v>
      </c>
      <c r="B54" s="340" t="s">
        <v>69</v>
      </c>
      <c r="C54" s="340"/>
      <c r="D54" s="340"/>
      <c r="E54" s="341" t="s">
        <v>70</v>
      </c>
      <c r="F54" s="342">
        <v>100</v>
      </c>
      <c r="G54" s="343" t="s">
        <v>17</v>
      </c>
      <c r="H54" s="345" t="s">
        <v>21</v>
      </c>
      <c r="I54" s="341"/>
    </row>
    <row r="55" spans="1:9" ht="12.75" customHeight="1">
      <c r="A55" s="333">
        <v>49</v>
      </c>
      <c r="B55" s="340" t="s">
        <v>69</v>
      </c>
      <c r="C55" s="340"/>
      <c r="D55" s="340"/>
      <c r="E55" s="341" t="s">
        <v>71</v>
      </c>
      <c r="F55" s="342">
        <v>200</v>
      </c>
      <c r="G55" s="343" t="s">
        <v>17</v>
      </c>
      <c r="H55" s="345" t="s">
        <v>21</v>
      </c>
      <c r="I55" s="341"/>
    </row>
    <row r="56" spans="1:9" ht="12.75" customHeight="1">
      <c r="A56" s="333">
        <v>50</v>
      </c>
      <c r="B56" s="340" t="s">
        <v>69</v>
      </c>
      <c r="C56" s="340"/>
      <c r="D56" s="340"/>
      <c r="E56" s="341" t="s">
        <v>72</v>
      </c>
      <c r="F56" s="342">
        <v>300</v>
      </c>
      <c r="G56" s="343" t="s">
        <v>17</v>
      </c>
      <c r="H56" s="345" t="s">
        <v>21</v>
      </c>
      <c r="I56" s="341"/>
    </row>
    <row r="57" spans="1:9" ht="12.75" customHeight="1">
      <c r="A57" s="333">
        <v>51</v>
      </c>
      <c r="B57" s="340" t="s">
        <v>69</v>
      </c>
      <c r="C57" s="340"/>
      <c r="D57" s="340"/>
      <c r="E57" s="341" t="s">
        <v>73</v>
      </c>
      <c r="F57" s="342">
        <v>300</v>
      </c>
      <c r="G57" s="343" t="s">
        <v>17</v>
      </c>
      <c r="H57" s="345" t="s">
        <v>21</v>
      </c>
      <c r="I57" s="341"/>
    </row>
    <row r="58" spans="1:9" ht="12.75" customHeight="1">
      <c r="A58" s="333">
        <v>52</v>
      </c>
      <c r="B58" s="340" t="s">
        <v>69</v>
      </c>
      <c r="C58" s="340"/>
      <c r="D58" s="340"/>
      <c r="E58" s="341" t="s">
        <v>74</v>
      </c>
      <c r="F58" s="342">
        <v>200</v>
      </c>
      <c r="G58" s="343" t="s">
        <v>17</v>
      </c>
      <c r="H58" s="345" t="s">
        <v>21</v>
      </c>
      <c r="I58" s="341"/>
    </row>
    <row r="59" spans="1:9" ht="12.75" customHeight="1">
      <c r="A59" s="333">
        <v>53</v>
      </c>
      <c r="B59" s="340" t="s">
        <v>69</v>
      </c>
      <c r="C59" s="340"/>
      <c r="D59" s="340"/>
      <c r="E59" s="341" t="s">
        <v>75</v>
      </c>
      <c r="F59" s="342">
        <v>200</v>
      </c>
      <c r="G59" s="343" t="s">
        <v>17</v>
      </c>
      <c r="H59" s="345" t="s">
        <v>21</v>
      </c>
      <c r="I59" s="341"/>
    </row>
    <row r="60" spans="1:9" ht="12.75" customHeight="1">
      <c r="A60" s="333">
        <v>54</v>
      </c>
      <c r="B60" s="340" t="s">
        <v>69</v>
      </c>
      <c r="C60" s="340"/>
      <c r="D60" s="340"/>
      <c r="E60" s="341" t="s">
        <v>76</v>
      </c>
      <c r="F60" s="342" t="s">
        <v>77</v>
      </c>
      <c r="G60" s="343" t="s">
        <v>17</v>
      </c>
      <c r="H60" s="345" t="s">
        <v>21</v>
      </c>
      <c r="I60" s="341"/>
    </row>
    <row r="61" spans="1:9" ht="12.75" customHeight="1">
      <c r="A61" s="333">
        <v>55</v>
      </c>
      <c r="B61" s="340" t="s">
        <v>69</v>
      </c>
      <c r="C61" s="340"/>
      <c r="D61" s="340"/>
      <c r="E61" s="341" t="s">
        <v>78</v>
      </c>
      <c r="F61" s="342" t="s">
        <v>79</v>
      </c>
      <c r="G61" s="343" t="s">
        <v>17</v>
      </c>
      <c r="H61" s="345" t="s">
        <v>21</v>
      </c>
      <c r="I61" s="341"/>
    </row>
    <row r="62" spans="1:9" ht="12.75" customHeight="1">
      <c r="A62" s="333">
        <v>56</v>
      </c>
      <c r="B62" s="340" t="s">
        <v>69</v>
      </c>
      <c r="C62" s="346"/>
      <c r="D62" s="340"/>
      <c r="E62" s="341" t="s">
        <v>80</v>
      </c>
      <c r="F62" s="342" t="s">
        <v>81</v>
      </c>
      <c r="G62" s="343" t="s">
        <v>17</v>
      </c>
      <c r="H62" s="345" t="s">
        <v>21</v>
      </c>
      <c r="I62" s="341"/>
    </row>
    <row r="63" spans="1:9" ht="12.75" customHeight="1">
      <c r="A63" s="333">
        <v>57</v>
      </c>
      <c r="B63" s="340" t="s">
        <v>69</v>
      </c>
      <c r="C63" s="346"/>
      <c r="D63" s="340"/>
      <c r="E63" s="341" t="s">
        <v>82</v>
      </c>
      <c r="F63" s="350">
        <v>500</v>
      </c>
      <c r="G63" s="343" t="s">
        <v>17</v>
      </c>
      <c r="H63" s="345" t="s">
        <v>21</v>
      </c>
      <c r="I63" s="341"/>
    </row>
    <row r="64" spans="1:9" ht="12.75" customHeight="1">
      <c r="A64" s="333">
        <v>58</v>
      </c>
      <c r="B64" s="340" t="s">
        <v>69</v>
      </c>
      <c r="C64" s="346"/>
      <c r="D64" s="340"/>
      <c r="E64" s="341" t="s">
        <v>83</v>
      </c>
      <c r="F64" s="350">
        <v>500</v>
      </c>
      <c r="G64" s="343" t="s">
        <v>17</v>
      </c>
      <c r="H64" s="345" t="s">
        <v>21</v>
      </c>
      <c r="I64" s="341"/>
    </row>
    <row r="65" spans="1:9" ht="12.75" customHeight="1">
      <c r="A65" s="333">
        <v>59</v>
      </c>
      <c r="B65" s="340" t="s">
        <v>69</v>
      </c>
      <c r="C65" s="346"/>
      <c r="D65" s="340"/>
      <c r="E65" s="341" t="s">
        <v>84</v>
      </c>
      <c r="F65" s="350">
        <v>500</v>
      </c>
      <c r="G65" s="343" t="s">
        <v>17</v>
      </c>
      <c r="H65" s="345" t="s">
        <v>21</v>
      </c>
      <c r="I65" s="341"/>
    </row>
    <row r="66" spans="1:9" ht="12.75" customHeight="1">
      <c r="A66" s="333">
        <v>60</v>
      </c>
      <c r="B66" s="340" t="s">
        <v>85</v>
      </c>
      <c r="C66" s="340"/>
      <c r="D66" s="340"/>
      <c r="E66" s="341" t="s">
        <v>86</v>
      </c>
      <c r="F66" s="342" t="s">
        <v>87</v>
      </c>
      <c r="G66" s="343" t="s">
        <v>17</v>
      </c>
      <c r="H66" s="345" t="s">
        <v>21</v>
      </c>
      <c r="I66" s="341"/>
    </row>
    <row r="67" spans="1:9" ht="12.75" customHeight="1">
      <c r="A67" s="333">
        <v>61</v>
      </c>
      <c r="B67" s="340" t="s">
        <v>88</v>
      </c>
      <c r="C67" s="340"/>
      <c r="D67" s="340"/>
      <c r="E67" s="341" t="s">
        <v>89</v>
      </c>
      <c r="F67" s="342">
        <v>200</v>
      </c>
      <c r="G67" s="343" t="s">
        <v>17</v>
      </c>
      <c r="H67" s="345" t="s">
        <v>21</v>
      </c>
      <c r="I67" s="341"/>
    </row>
    <row r="68" spans="1:9" ht="12.75" customHeight="1">
      <c r="A68" s="333">
        <v>62</v>
      </c>
      <c r="B68" s="340" t="s">
        <v>88</v>
      </c>
      <c r="C68" s="340"/>
      <c r="D68" s="340"/>
      <c r="E68" s="341" t="s">
        <v>90</v>
      </c>
      <c r="F68" s="342">
        <v>300</v>
      </c>
      <c r="G68" s="343" t="s">
        <v>17</v>
      </c>
      <c r="H68" s="345" t="s">
        <v>21</v>
      </c>
      <c r="I68" s="341"/>
    </row>
    <row r="69" spans="1:9" ht="12.75" customHeight="1">
      <c r="A69" s="333">
        <v>63</v>
      </c>
      <c r="B69" s="340" t="s">
        <v>88</v>
      </c>
      <c r="C69" s="340"/>
      <c r="D69" s="340"/>
      <c r="E69" s="341" t="s">
        <v>91</v>
      </c>
      <c r="F69" s="342">
        <v>200</v>
      </c>
      <c r="G69" s="343" t="s">
        <v>17</v>
      </c>
      <c r="H69" s="345" t="s">
        <v>21</v>
      </c>
      <c r="I69" s="341"/>
    </row>
    <row r="70" spans="1:9" ht="12.75" customHeight="1">
      <c r="A70" s="333">
        <v>64</v>
      </c>
      <c r="B70" s="340" t="s">
        <v>88</v>
      </c>
      <c r="C70" s="346"/>
      <c r="D70" s="340"/>
      <c r="E70" s="341" t="s">
        <v>92</v>
      </c>
      <c r="F70" s="342">
        <v>200</v>
      </c>
      <c r="G70" s="343" t="s">
        <v>17</v>
      </c>
      <c r="H70" s="345" t="s">
        <v>21</v>
      </c>
      <c r="I70" s="341"/>
    </row>
    <row r="71" spans="1:9" ht="12.75" customHeight="1">
      <c r="A71" s="333">
        <v>65</v>
      </c>
      <c r="B71" s="340" t="s">
        <v>88</v>
      </c>
      <c r="C71" s="346"/>
      <c r="D71" s="340"/>
      <c r="E71" s="341" t="s">
        <v>93</v>
      </c>
      <c r="F71" s="342">
        <v>150</v>
      </c>
      <c r="G71" s="343" t="s">
        <v>17</v>
      </c>
      <c r="H71" s="345" t="s">
        <v>21</v>
      </c>
      <c r="I71" s="341"/>
    </row>
    <row r="72" spans="1:9" ht="12.75" customHeight="1">
      <c r="A72" s="333">
        <v>66</v>
      </c>
      <c r="B72" s="340" t="s">
        <v>88</v>
      </c>
      <c r="C72" s="346"/>
      <c r="D72" s="340"/>
      <c r="E72" s="341" t="s">
        <v>94</v>
      </c>
      <c r="F72" s="342">
        <v>350</v>
      </c>
      <c r="G72" s="343" t="s">
        <v>17</v>
      </c>
      <c r="H72" s="345" t="s">
        <v>21</v>
      </c>
      <c r="I72" s="341"/>
    </row>
    <row r="73" spans="1:9" ht="12.75" customHeight="1">
      <c r="A73" s="333">
        <v>67</v>
      </c>
      <c r="B73" s="340" t="s">
        <v>88</v>
      </c>
      <c r="C73" s="346"/>
      <c r="D73" s="340"/>
      <c r="E73" s="341" t="s">
        <v>95</v>
      </c>
      <c r="F73" s="342">
        <v>200</v>
      </c>
      <c r="G73" s="343" t="s">
        <v>17</v>
      </c>
      <c r="H73" s="345" t="s">
        <v>21</v>
      </c>
      <c r="I73" s="341"/>
    </row>
    <row r="74" spans="1:9" ht="12.75" customHeight="1">
      <c r="A74" s="333">
        <v>68</v>
      </c>
      <c r="B74" s="340" t="s">
        <v>88</v>
      </c>
      <c r="C74" s="353"/>
      <c r="D74" s="340"/>
      <c r="E74" s="341" t="s">
        <v>96</v>
      </c>
      <c r="F74" s="342">
        <v>200</v>
      </c>
      <c r="G74" s="343" t="s">
        <v>17</v>
      </c>
      <c r="H74" s="345" t="s">
        <v>21</v>
      </c>
      <c r="I74" s="341"/>
    </row>
    <row r="75" spans="1:9" ht="12.75" customHeight="1">
      <c r="A75" s="333">
        <v>69</v>
      </c>
      <c r="B75" s="340" t="s">
        <v>97</v>
      </c>
      <c r="C75" s="340"/>
      <c r="D75" s="340"/>
      <c r="E75" s="341" t="s">
        <v>98</v>
      </c>
      <c r="F75" s="342" t="s">
        <v>99</v>
      </c>
      <c r="G75" s="343" t="s">
        <v>100</v>
      </c>
      <c r="H75" s="345" t="s">
        <v>21</v>
      </c>
      <c r="I75" s="341"/>
    </row>
    <row r="76" spans="1:9" ht="12.75" customHeight="1">
      <c r="A76" s="333">
        <v>70</v>
      </c>
      <c r="B76" s="340" t="s">
        <v>97</v>
      </c>
      <c r="C76" s="340"/>
      <c r="D76" s="340"/>
      <c r="E76" s="341" t="s">
        <v>46</v>
      </c>
      <c r="F76" s="342">
        <v>100</v>
      </c>
      <c r="G76" s="343" t="s">
        <v>17</v>
      </c>
      <c r="H76" s="345" t="s">
        <v>21</v>
      </c>
      <c r="I76" s="341"/>
    </row>
    <row r="77" spans="1:9" ht="12.75" customHeight="1">
      <c r="A77" s="333">
        <v>71</v>
      </c>
      <c r="B77" s="340" t="s">
        <v>97</v>
      </c>
      <c r="C77" s="340"/>
      <c r="D77" s="340"/>
      <c r="E77" s="341" t="s">
        <v>101</v>
      </c>
      <c r="F77" s="342">
        <v>500</v>
      </c>
      <c r="G77" s="343" t="s">
        <v>17</v>
      </c>
      <c r="H77" s="345" t="s">
        <v>21</v>
      </c>
      <c r="I77" s="341"/>
    </row>
    <row r="78" spans="1:9" ht="12.75" customHeight="1">
      <c r="A78" s="333">
        <v>72</v>
      </c>
      <c r="B78" s="340" t="s">
        <v>97</v>
      </c>
      <c r="C78" s="340"/>
      <c r="D78" s="340"/>
      <c r="E78" s="354" t="s">
        <v>84</v>
      </c>
      <c r="F78" s="355">
        <v>300</v>
      </c>
      <c r="G78" s="356" t="s">
        <v>17</v>
      </c>
      <c r="H78" s="345" t="s">
        <v>21</v>
      </c>
      <c r="I78" s="341"/>
    </row>
    <row r="79" spans="1:9" ht="12.75" customHeight="1">
      <c r="A79" s="333">
        <v>73</v>
      </c>
      <c r="B79" s="340" t="s">
        <v>97</v>
      </c>
      <c r="C79" s="340"/>
      <c r="D79" s="340"/>
      <c r="E79" s="341" t="s">
        <v>83</v>
      </c>
      <c r="F79" s="342">
        <v>400</v>
      </c>
      <c r="G79" s="343" t="s">
        <v>17</v>
      </c>
      <c r="H79" s="345" t="s">
        <v>21</v>
      </c>
      <c r="I79" s="341"/>
    </row>
    <row r="80" spans="1:9" ht="12.75" customHeight="1">
      <c r="A80" s="333">
        <v>74</v>
      </c>
      <c r="B80" s="340" t="s">
        <v>97</v>
      </c>
      <c r="C80" s="340"/>
      <c r="D80" s="340"/>
      <c r="E80" s="354" t="s">
        <v>102</v>
      </c>
      <c r="F80" s="357">
        <v>500</v>
      </c>
      <c r="G80" s="356" t="s">
        <v>17</v>
      </c>
      <c r="H80" s="345" t="s">
        <v>21</v>
      </c>
      <c r="I80" s="341"/>
    </row>
    <row r="81" spans="1:9" ht="12.75" customHeight="1">
      <c r="A81" s="333">
        <v>75</v>
      </c>
      <c r="B81" s="340" t="s">
        <v>97</v>
      </c>
      <c r="C81" s="340"/>
      <c r="D81" s="340"/>
      <c r="E81" s="341" t="s">
        <v>103</v>
      </c>
      <c r="F81" s="342">
        <v>400</v>
      </c>
      <c r="G81" s="343" t="s">
        <v>17</v>
      </c>
      <c r="H81" s="345" t="s">
        <v>21</v>
      </c>
      <c r="I81" s="341"/>
    </row>
    <row r="82" spans="1:9" ht="12.75" customHeight="1">
      <c r="A82" s="333">
        <v>76</v>
      </c>
      <c r="B82" s="340" t="s">
        <v>97</v>
      </c>
      <c r="C82" s="340"/>
      <c r="D82" s="340"/>
      <c r="E82" s="341" t="s">
        <v>104</v>
      </c>
      <c r="F82" s="342">
        <v>200</v>
      </c>
      <c r="G82" s="343" t="s">
        <v>17</v>
      </c>
      <c r="H82" s="345" t="s">
        <v>21</v>
      </c>
      <c r="I82" s="341"/>
    </row>
    <row r="83" spans="1:9" ht="12.75" customHeight="1">
      <c r="A83" s="333">
        <v>77</v>
      </c>
      <c r="B83" s="340" t="s">
        <v>97</v>
      </c>
      <c r="C83" s="340"/>
      <c r="D83" s="340"/>
      <c r="E83" s="341" t="s">
        <v>105</v>
      </c>
      <c r="F83" s="342">
        <v>200</v>
      </c>
      <c r="G83" s="343" t="s">
        <v>17</v>
      </c>
      <c r="H83" s="345" t="s">
        <v>21</v>
      </c>
      <c r="I83" s="341"/>
    </row>
    <row r="84" spans="1:9" ht="12.75" customHeight="1">
      <c r="A84" s="333">
        <v>78</v>
      </c>
      <c r="B84" s="340" t="s">
        <v>97</v>
      </c>
      <c r="C84" s="346"/>
      <c r="D84" s="340"/>
      <c r="E84" s="341" t="s">
        <v>106</v>
      </c>
      <c r="F84" s="342">
        <v>200</v>
      </c>
      <c r="G84" s="343" t="s">
        <v>17</v>
      </c>
      <c r="H84" s="345" t="s">
        <v>21</v>
      </c>
      <c r="I84" s="341"/>
    </row>
    <row r="85" spans="1:9" ht="12.75" customHeight="1">
      <c r="A85" s="333">
        <v>79</v>
      </c>
      <c r="B85" s="340" t="s">
        <v>97</v>
      </c>
      <c r="C85" s="358"/>
      <c r="D85" s="340"/>
      <c r="E85" s="341" t="s">
        <v>107</v>
      </c>
      <c r="F85" s="342">
        <v>800</v>
      </c>
      <c r="G85" s="343" t="s">
        <v>17</v>
      </c>
      <c r="H85" s="345" t="s">
        <v>21</v>
      </c>
      <c r="I85" s="341"/>
    </row>
    <row r="86" spans="1:9" ht="12.75" customHeight="1">
      <c r="A86" s="333">
        <v>80</v>
      </c>
      <c r="B86" s="340" t="s">
        <v>108</v>
      </c>
      <c r="C86" s="340"/>
      <c r="D86" s="340"/>
      <c r="E86" s="341" t="s">
        <v>109</v>
      </c>
      <c r="F86" s="342">
        <v>1</v>
      </c>
      <c r="G86" s="343" t="s">
        <v>24</v>
      </c>
      <c r="H86" s="345" t="s">
        <v>110</v>
      </c>
      <c r="I86" s="341"/>
    </row>
    <row r="87" spans="1:9" ht="12.75" customHeight="1">
      <c r="A87" s="333">
        <v>81</v>
      </c>
      <c r="B87" s="340" t="s">
        <v>108</v>
      </c>
      <c r="C87" s="340"/>
      <c r="D87" s="340"/>
      <c r="E87" s="341" t="s">
        <v>111</v>
      </c>
      <c r="F87" s="342">
        <v>1</v>
      </c>
      <c r="G87" s="343" t="s">
        <v>24</v>
      </c>
      <c r="H87" s="345" t="s">
        <v>110</v>
      </c>
      <c r="I87" s="341"/>
    </row>
    <row r="88" spans="1:9" ht="12.75" customHeight="1">
      <c r="A88" s="333">
        <v>82</v>
      </c>
      <c r="B88" s="340" t="s">
        <v>108</v>
      </c>
      <c r="C88" s="340"/>
      <c r="D88" s="340"/>
      <c r="E88" s="341" t="s">
        <v>112</v>
      </c>
      <c r="F88" s="342">
        <v>1</v>
      </c>
      <c r="G88" s="343" t="s">
        <v>24</v>
      </c>
      <c r="H88" s="345" t="s">
        <v>110</v>
      </c>
      <c r="I88" s="341"/>
    </row>
    <row r="89" spans="1:9" ht="12.75" customHeight="1">
      <c r="A89" s="333">
        <v>83</v>
      </c>
      <c r="B89" s="340" t="s">
        <v>108</v>
      </c>
      <c r="C89" s="340"/>
      <c r="D89" s="340"/>
      <c r="E89" s="341" t="s">
        <v>113</v>
      </c>
      <c r="F89" s="342">
        <v>1</v>
      </c>
      <c r="G89" s="343" t="s">
        <v>24</v>
      </c>
      <c r="H89" s="345" t="s">
        <v>110</v>
      </c>
      <c r="I89" s="341"/>
    </row>
    <row r="90" spans="1:9" ht="12.75" customHeight="1">
      <c r="A90" s="333">
        <v>84</v>
      </c>
      <c r="B90" s="340" t="s">
        <v>108</v>
      </c>
      <c r="C90" s="340"/>
      <c r="D90" s="340"/>
      <c r="E90" s="341" t="s">
        <v>114</v>
      </c>
      <c r="F90" s="342">
        <v>1</v>
      </c>
      <c r="G90" s="343" t="s">
        <v>24</v>
      </c>
      <c r="H90" s="345" t="s">
        <v>110</v>
      </c>
      <c r="I90" s="341"/>
    </row>
    <row r="91" spans="1:9" ht="12.75" customHeight="1">
      <c r="A91" s="333">
        <v>85</v>
      </c>
      <c r="B91" s="340" t="s">
        <v>108</v>
      </c>
      <c r="C91" s="340"/>
      <c r="D91" s="340"/>
      <c r="E91" s="341" t="s">
        <v>115</v>
      </c>
      <c r="F91" s="342">
        <v>1</v>
      </c>
      <c r="G91" s="343" t="s">
        <v>24</v>
      </c>
      <c r="H91" s="345" t="s">
        <v>110</v>
      </c>
      <c r="I91" s="341"/>
    </row>
    <row r="92" spans="1:9" ht="12.75" customHeight="1">
      <c r="A92" s="333">
        <v>86</v>
      </c>
      <c r="B92" s="340" t="s">
        <v>116</v>
      </c>
      <c r="C92" s="340"/>
      <c r="D92" s="340"/>
      <c r="E92" s="341" t="s">
        <v>117</v>
      </c>
      <c r="F92" s="342">
        <v>4</v>
      </c>
      <c r="G92" s="343" t="s">
        <v>118</v>
      </c>
      <c r="H92" s="345" t="s">
        <v>119</v>
      </c>
      <c r="I92" s="341"/>
    </row>
    <row r="93" spans="1:9" ht="12.75" customHeight="1">
      <c r="A93" s="333">
        <v>87</v>
      </c>
      <c r="B93" s="340" t="s">
        <v>120</v>
      </c>
      <c r="C93" s="340"/>
      <c r="D93" s="340"/>
      <c r="E93" s="341" t="s">
        <v>121</v>
      </c>
      <c r="F93" s="342">
        <v>100</v>
      </c>
      <c r="G93" s="343" t="s">
        <v>17</v>
      </c>
      <c r="H93" s="345" t="s">
        <v>119</v>
      </c>
      <c r="I93" s="341"/>
    </row>
    <row r="94" spans="1:9" ht="12.75" customHeight="1">
      <c r="A94" s="333">
        <v>88</v>
      </c>
      <c r="B94" s="340" t="s">
        <v>120</v>
      </c>
      <c r="C94" s="340"/>
      <c r="D94" s="340"/>
      <c r="E94" s="341" t="s">
        <v>95</v>
      </c>
      <c r="F94" s="342">
        <v>400</v>
      </c>
      <c r="G94" s="343" t="s">
        <v>17</v>
      </c>
      <c r="H94" s="345" t="s">
        <v>119</v>
      </c>
      <c r="I94" s="341"/>
    </row>
    <row r="95" spans="1:9" ht="12.75" customHeight="1">
      <c r="A95" s="333">
        <v>89</v>
      </c>
      <c r="B95" s="340" t="s">
        <v>122</v>
      </c>
      <c r="C95" s="340"/>
      <c r="D95" s="340"/>
      <c r="E95" s="341" t="s">
        <v>123</v>
      </c>
      <c r="F95" s="342">
        <v>1</v>
      </c>
      <c r="G95" s="343" t="s">
        <v>124</v>
      </c>
      <c r="H95" s="345" t="s">
        <v>125</v>
      </c>
      <c r="I95" s="341"/>
    </row>
    <row r="96" spans="1:9" ht="12.75" customHeight="1">
      <c r="A96" s="333">
        <v>90</v>
      </c>
      <c r="B96" s="340" t="s">
        <v>126</v>
      </c>
      <c r="C96" s="340"/>
      <c r="D96" s="340"/>
      <c r="E96" s="341" t="s">
        <v>127</v>
      </c>
      <c r="F96" s="342">
        <v>25</v>
      </c>
      <c r="G96" s="343" t="s">
        <v>17</v>
      </c>
      <c r="H96" s="345" t="s">
        <v>125</v>
      </c>
      <c r="I96" s="341"/>
    </row>
    <row r="97" spans="1:9" ht="12.75" customHeight="1">
      <c r="A97" s="333">
        <v>91</v>
      </c>
      <c r="B97" s="340" t="s">
        <v>128</v>
      </c>
      <c r="C97" s="340"/>
      <c r="D97" s="340"/>
      <c r="E97" s="341" t="s">
        <v>129</v>
      </c>
      <c r="F97" s="342">
        <v>1</v>
      </c>
      <c r="G97" s="343" t="s">
        <v>24</v>
      </c>
      <c r="H97" s="345" t="s">
        <v>110</v>
      </c>
      <c r="I97" s="341"/>
    </row>
    <row r="98" spans="1:9" ht="12.75" customHeight="1">
      <c r="A98" s="333">
        <v>92</v>
      </c>
      <c r="B98" s="340" t="s">
        <v>130</v>
      </c>
      <c r="C98" s="340"/>
      <c r="D98" s="340"/>
      <c r="E98" s="341" t="s">
        <v>131</v>
      </c>
      <c r="F98" s="342">
        <v>4</v>
      </c>
      <c r="G98" s="343" t="s">
        <v>132</v>
      </c>
      <c r="H98" s="345" t="s">
        <v>133</v>
      </c>
      <c r="I98" s="341"/>
    </row>
    <row r="99" spans="1:9" ht="12.75" customHeight="1">
      <c r="A99" s="359"/>
      <c r="B99" s="360" t="s">
        <v>134</v>
      </c>
      <c r="C99" s="360"/>
      <c r="D99" s="360"/>
      <c r="E99" s="361" t="s">
        <v>135</v>
      </c>
      <c r="F99" s="362">
        <v>7</v>
      </c>
      <c r="G99" s="363" t="s">
        <v>136</v>
      </c>
      <c r="H99" s="364" t="s">
        <v>133</v>
      </c>
      <c r="I99" s="368"/>
    </row>
    <row r="100" spans="1:9" ht="12.75" customHeight="1">
      <c r="A100" s="359"/>
      <c r="B100" s="347"/>
      <c r="C100" s="347"/>
      <c r="D100" s="347"/>
      <c r="E100" s="365"/>
      <c r="F100" s="350"/>
      <c r="G100" s="347"/>
      <c r="H100" s="366"/>
      <c r="I100" s="365"/>
    </row>
    <row r="101" spans="1:9" ht="12.75" customHeight="1">
      <c r="A101" s="359"/>
      <c r="B101" s="316"/>
      <c r="C101" s="316"/>
      <c r="D101" s="316"/>
      <c r="E101" s="316"/>
      <c r="F101" s="316"/>
      <c r="G101" s="307" t="s">
        <v>137</v>
      </c>
      <c r="H101" s="307"/>
      <c r="I101" s="316"/>
    </row>
    <row r="102" spans="1:9" ht="12.75" customHeight="1">
      <c r="A102" s="359"/>
      <c r="B102" s="316"/>
      <c r="C102" s="316"/>
      <c r="D102" s="316"/>
      <c r="E102" s="316"/>
      <c r="F102" s="316"/>
      <c r="G102" s="307" t="s">
        <v>138</v>
      </c>
      <c r="H102" s="307"/>
      <c r="I102" s="316"/>
    </row>
    <row r="103" spans="1:9" ht="12.75" customHeight="1">
      <c r="A103" s="359"/>
      <c r="B103" s="316"/>
      <c r="C103" s="316"/>
      <c r="D103" s="316"/>
      <c r="E103" s="316"/>
      <c r="F103" s="316"/>
      <c r="G103" s="316"/>
      <c r="H103" s="316"/>
      <c r="I103" s="316"/>
    </row>
    <row r="104" spans="1:9" ht="12.75" customHeight="1">
      <c r="A104" s="359"/>
      <c r="B104" s="316"/>
      <c r="C104" s="316"/>
      <c r="D104" s="316"/>
      <c r="E104" s="316"/>
      <c r="F104" s="316"/>
      <c r="G104" s="316"/>
      <c r="H104" s="316"/>
      <c r="I104" s="316"/>
    </row>
    <row r="105" spans="1:9" ht="12.75" customHeight="1">
      <c r="A105" s="359"/>
      <c r="B105" s="316"/>
      <c r="C105" s="316"/>
      <c r="D105" s="316"/>
      <c r="E105" s="316"/>
      <c r="F105" s="316"/>
      <c r="G105" s="316"/>
      <c r="H105" s="316"/>
      <c r="I105" s="316"/>
    </row>
    <row r="106" spans="1:9" ht="12.75" customHeight="1">
      <c r="A106" s="359"/>
      <c r="B106" s="316"/>
      <c r="C106" s="316"/>
      <c r="D106" s="316"/>
      <c r="E106" s="316"/>
      <c r="F106" s="316"/>
      <c r="G106" s="367" t="s">
        <v>139</v>
      </c>
      <c r="H106" s="367"/>
      <c r="I106" s="316"/>
    </row>
    <row r="107" spans="1:9" ht="12.75" customHeight="1">
      <c r="A107" s="359"/>
      <c r="B107" s="316"/>
      <c r="C107" s="316"/>
      <c r="D107" s="316"/>
      <c r="E107" s="316"/>
      <c r="F107" s="316"/>
      <c r="G107" s="307" t="s">
        <v>140</v>
      </c>
      <c r="H107" s="307"/>
      <c r="I107" s="316"/>
    </row>
    <row r="108" ht="12.75" customHeight="1">
      <c r="A108" s="359"/>
    </row>
    <row r="109" ht="12.75" customHeight="1">
      <c r="A109" s="359"/>
    </row>
    <row r="110" ht="12.75" customHeight="1">
      <c r="A110" s="359"/>
    </row>
    <row r="111" ht="12.75" customHeight="1">
      <c r="A111" s="359"/>
    </row>
    <row r="112" ht="12.75" customHeight="1">
      <c r="A112" s="359"/>
    </row>
    <row r="113" ht="12.75" customHeight="1">
      <c r="A113" s="359"/>
    </row>
    <row r="114" ht="12.75" customHeight="1">
      <c r="A114" s="359"/>
    </row>
    <row r="115" ht="12.75" customHeight="1">
      <c r="A115" s="359"/>
    </row>
    <row r="116" ht="12.75" customHeight="1">
      <c r="A116" s="359"/>
    </row>
    <row r="117" ht="12.75" customHeight="1">
      <c r="A117" s="359"/>
    </row>
    <row r="118" ht="12.75" customHeight="1">
      <c r="A118" s="359"/>
    </row>
    <row r="119" ht="12.75" customHeight="1">
      <c r="A119" s="310"/>
    </row>
    <row r="120" ht="12.75" customHeight="1">
      <c r="A120" s="310"/>
    </row>
    <row r="121" ht="12.75" customHeight="1">
      <c r="A121" s="310"/>
    </row>
    <row r="122" ht="12.75" customHeight="1">
      <c r="A122" s="310"/>
    </row>
    <row r="123" ht="12.75" customHeight="1">
      <c r="A123" s="316"/>
    </row>
    <row r="124" ht="12.75" customHeight="1">
      <c r="A124" s="316"/>
    </row>
    <row r="125" ht="12.75" customHeight="1">
      <c r="A125" s="316"/>
    </row>
    <row r="126" ht="12.75" customHeight="1">
      <c r="A126" s="316"/>
    </row>
  </sheetData>
  <sheetProtection/>
  <mergeCells count="60">
    <mergeCell ref="A1:I1"/>
    <mergeCell ref="B4:D4"/>
    <mergeCell ref="F4:G4"/>
    <mergeCell ref="B5:D5"/>
    <mergeCell ref="F5:G5"/>
    <mergeCell ref="B6:D6"/>
    <mergeCell ref="B28:D28"/>
    <mergeCell ref="B29:D29"/>
    <mergeCell ref="B30:D30"/>
    <mergeCell ref="B31:D31"/>
    <mergeCell ref="B32:D32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6:D96"/>
    <mergeCell ref="B97:D97"/>
    <mergeCell ref="B98:D98"/>
    <mergeCell ref="B99:D99"/>
    <mergeCell ref="G101:H101"/>
    <mergeCell ref="G102:H102"/>
    <mergeCell ref="G106:H106"/>
    <mergeCell ref="G107:H107"/>
  </mergeCells>
  <printOptions/>
  <pageMargins left="0.7086614173228347" right="0.7086614173228347" top="0.7480314960629921" bottom="0.9448818897637796" header="0.31496062992125984" footer="0.31496062992125984"/>
  <pageSetup orientation="landscape" paperSize="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82"/>
  <sheetViews>
    <sheetView workbookViewId="0" topLeftCell="A1">
      <selection activeCell="B4" sqref="B4"/>
    </sheetView>
  </sheetViews>
  <sheetFormatPr defaultColWidth="9.140625" defaultRowHeight="12.75"/>
  <cols>
    <col min="1" max="1" width="5.7109375" style="0" customWidth="1"/>
    <col min="4" max="4" width="38.140625" style="0" customWidth="1"/>
    <col min="5" max="5" width="21.8515625" style="0" customWidth="1"/>
    <col min="7" max="7" width="7.8515625" style="0" customWidth="1"/>
    <col min="8" max="8" width="17.140625" style="0" customWidth="1"/>
    <col min="9" max="9" width="30.28125" style="0" customWidth="1"/>
  </cols>
  <sheetData>
    <row r="1" spans="1:9" ht="10.5" customHeight="1">
      <c r="A1" s="249" t="s">
        <v>141</v>
      </c>
      <c r="B1" s="249"/>
      <c r="C1" s="249"/>
      <c r="D1" s="249"/>
      <c r="E1" s="249"/>
      <c r="F1" s="249"/>
      <c r="G1" s="249"/>
      <c r="H1" s="249"/>
      <c r="I1" s="249"/>
    </row>
    <row r="2" spans="1:9" ht="10.5" customHeight="1">
      <c r="A2" s="250"/>
      <c r="B2" s="251"/>
      <c r="C2" s="252"/>
      <c r="D2" s="252"/>
      <c r="E2" s="252"/>
      <c r="F2" s="252"/>
      <c r="G2" s="252"/>
      <c r="H2" s="252"/>
      <c r="I2" s="252"/>
    </row>
    <row r="3" spans="1:9" ht="10.5" customHeight="1">
      <c r="A3" s="253" t="s">
        <v>1</v>
      </c>
      <c r="B3" s="254"/>
      <c r="C3" s="255"/>
      <c r="D3" s="255" t="s">
        <v>2</v>
      </c>
      <c r="E3" s="252"/>
      <c r="F3" s="252"/>
      <c r="G3" s="252"/>
      <c r="H3" s="252"/>
      <c r="I3" s="252"/>
    </row>
    <row r="4" spans="1:9" ht="10.5" customHeight="1">
      <c r="A4" s="256" t="s">
        <v>3</v>
      </c>
      <c r="B4" s="257"/>
      <c r="C4" s="258"/>
      <c r="D4" s="258" t="s">
        <v>4</v>
      </c>
      <c r="E4" s="259"/>
      <c r="F4" s="259"/>
      <c r="G4" s="259"/>
      <c r="H4" s="259"/>
      <c r="I4" s="312" t="s">
        <v>5</v>
      </c>
    </row>
    <row r="5" spans="1:9" ht="10.5" customHeight="1">
      <c r="A5" s="260" t="s">
        <v>6</v>
      </c>
      <c r="B5" s="261" t="s">
        <v>7</v>
      </c>
      <c r="C5" s="262"/>
      <c r="D5" s="263"/>
      <c r="E5" s="260" t="s">
        <v>8</v>
      </c>
      <c r="F5" s="261" t="s">
        <v>9</v>
      </c>
      <c r="G5" s="263"/>
      <c r="H5" s="260" t="s">
        <v>10</v>
      </c>
      <c r="I5" s="260" t="s">
        <v>11</v>
      </c>
    </row>
    <row r="6" spans="1:9" ht="10.5" customHeight="1">
      <c r="A6" s="264">
        <v>1</v>
      </c>
      <c r="B6" s="265">
        <v>2</v>
      </c>
      <c r="C6" s="266"/>
      <c r="D6" s="267"/>
      <c r="E6" s="264">
        <v>3</v>
      </c>
      <c r="F6" s="265">
        <v>4</v>
      </c>
      <c r="G6" s="267"/>
      <c r="H6" s="370" t="s">
        <v>12</v>
      </c>
      <c r="I6" s="264">
        <v>6</v>
      </c>
    </row>
    <row r="7" spans="1:9" ht="10.5" customHeight="1">
      <c r="A7" s="268" t="s">
        <v>142</v>
      </c>
      <c r="B7" s="269" t="s">
        <v>143</v>
      </c>
      <c r="C7" s="270"/>
      <c r="D7" s="271"/>
      <c r="E7" s="272"/>
      <c r="F7" s="273"/>
      <c r="G7" s="274"/>
      <c r="H7" s="275"/>
      <c r="I7" s="272"/>
    </row>
    <row r="8" spans="1:9" ht="10.5" customHeight="1">
      <c r="A8" s="276">
        <v>1</v>
      </c>
      <c r="B8" s="277" t="s">
        <v>144</v>
      </c>
      <c r="C8" s="252"/>
      <c r="D8" s="278"/>
      <c r="E8" s="279" t="s">
        <v>145</v>
      </c>
      <c r="F8" s="280">
        <v>1</v>
      </c>
      <c r="G8" s="281" t="s">
        <v>24</v>
      </c>
      <c r="H8" s="282" t="s">
        <v>146</v>
      </c>
      <c r="I8" s="279" t="s">
        <v>147</v>
      </c>
    </row>
    <row r="9" spans="1:9" ht="10.5" customHeight="1">
      <c r="A9" s="276">
        <v>2</v>
      </c>
      <c r="B9" s="277" t="s">
        <v>148</v>
      </c>
      <c r="C9" s="252"/>
      <c r="D9" s="278"/>
      <c r="E9" s="279" t="s">
        <v>145</v>
      </c>
      <c r="F9" s="280">
        <v>1</v>
      </c>
      <c r="G9" s="281" t="s">
        <v>24</v>
      </c>
      <c r="H9" s="282" t="s">
        <v>146</v>
      </c>
      <c r="I9" s="279" t="s">
        <v>147</v>
      </c>
    </row>
    <row r="10" spans="1:9" ht="10.5" customHeight="1">
      <c r="A10" s="276">
        <v>3</v>
      </c>
      <c r="B10" s="277" t="s">
        <v>149</v>
      </c>
      <c r="C10" s="252"/>
      <c r="D10" s="278"/>
      <c r="E10" s="279" t="s">
        <v>145</v>
      </c>
      <c r="F10" s="280">
        <v>1</v>
      </c>
      <c r="G10" s="281" t="s">
        <v>124</v>
      </c>
      <c r="H10" s="282" t="s">
        <v>146</v>
      </c>
      <c r="I10" s="279" t="s">
        <v>147</v>
      </c>
    </row>
    <row r="11" spans="1:9" ht="10.5" customHeight="1">
      <c r="A11" s="276">
        <v>4</v>
      </c>
      <c r="B11" s="277" t="s">
        <v>149</v>
      </c>
      <c r="C11" s="252"/>
      <c r="D11" s="278"/>
      <c r="E11" s="279" t="s">
        <v>145</v>
      </c>
      <c r="F11" s="280">
        <v>1</v>
      </c>
      <c r="G11" s="281" t="s">
        <v>24</v>
      </c>
      <c r="H11" s="282" t="s">
        <v>146</v>
      </c>
      <c r="I11" s="279" t="s">
        <v>150</v>
      </c>
    </row>
    <row r="12" spans="1:9" ht="10.5" customHeight="1">
      <c r="A12" s="276">
        <v>5</v>
      </c>
      <c r="B12" s="277" t="s">
        <v>151</v>
      </c>
      <c r="C12" s="252"/>
      <c r="D12" s="278"/>
      <c r="E12" s="279" t="s">
        <v>152</v>
      </c>
      <c r="F12" s="280">
        <v>25000</v>
      </c>
      <c r="G12" s="281" t="s">
        <v>153</v>
      </c>
      <c r="H12" s="282" t="s">
        <v>146</v>
      </c>
      <c r="I12" s="279"/>
    </row>
    <row r="13" spans="1:9" ht="10.5" customHeight="1">
      <c r="A13" s="276">
        <v>6</v>
      </c>
      <c r="B13" s="277" t="s">
        <v>154</v>
      </c>
      <c r="C13" s="252"/>
      <c r="D13" s="278"/>
      <c r="E13" s="279" t="s">
        <v>155</v>
      </c>
      <c r="F13" s="280">
        <v>3</v>
      </c>
      <c r="G13" s="281" t="s">
        <v>156</v>
      </c>
      <c r="H13" s="282" t="s">
        <v>146</v>
      </c>
      <c r="I13" s="279"/>
    </row>
    <row r="14" spans="1:9" ht="10.5" customHeight="1">
      <c r="A14" s="276">
        <v>7</v>
      </c>
      <c r="B14" s="277" t="s">
        <v>157</v>
      </c>
      <c r="C14" s="252"/>
      <c r="D14" s="278"/>
      <c r="E14" s="279" t="s">
        <v>158</v>
      </c>
      <c r="F14" s="280">
        <v>1</v>
      </c>
      <c r="G14" s="281" t="s">
        <v>159</v>
      </c>
      <c r="H14" s="282" t="s">
        <v>146</v>
      </c>
      <c r="I14" s="279" t="s">
        <v>160</v>
      </c>
    </row>
    <row r="15" spans="1:9" ht="10.5" customHeight="1">
      <c r="A15" s="276">
        <v>8</v>
      </c>
      <c r="B15" s="277" t="s">
        <v>161</v>
      </c>
      <c r="C15" s="252"/>
      <c r="D15" s="278"/>
      <c r="E15" s="279" t="s">
        <v>158</v>
      </c>
      <c r="F15" s="280">
        <v>1</v>
      </c>
      <c r="G15" s="281" t="s">
        <v>159</v>
      </c>
      <c r="H15" s="282" t="s">
        <v>146</v>
      </c>
      <c r="I15" s="279" t="s">
        <v>160</v>
      </c>
    </row>
    <row r="16" spans="1:9" ht="10.5" customHeight="1">
      <c r="A16" s="276">
        <v>9</v>
      </c>
      <c r="B16" s="277" t="s">
        <v>162</v>
      </c>
      <c r="C16" s="252"/>
      <c r="D16" s="278"/>
      <c r="E16" s="279" t="s">
        <v>163</v>
      </c>
      <c r="F16" s="280">
        <v>1</v>
      </c>
      <c r="G16" s="281" t="s">
        <v>159</v>
      </c>
      <c r="H16" s="282" t="s">
        <v>164</v>
      </c>
      <c r="I16" s="279"/>
    </row>
    <row r="17" spans="1:9" ht="10.5" customHeight="1">
      <c r="A17" s="276">
        <v>10</v>
      </c>
      <c r="B17" s="277" t="s">
        <v>144</v>
      </c>
      <c r="C17" s="252"/>
      <c r="D17" s="278"/>
      <c r="E17" s="279" t="s">
        <v>163</v>
      </c>
      <c r="F17" s="280">
        <v>1</v>
      </c>
      <c r="G17" s="281" t="s">
        <v>159</v>
      </c>
      <c r="H17" s="282" t="s">
        <v>146</v>
      </c>
      <c r="I17" s="279" t="s">
        <v>165</v>
      </c>
    </row>
    <row r="18" spans="1:9" ht="10.5" customHeight="1">
      <c r="A18" s="276">
        <v>11</v>
      </c>
      <c r="B18" s="277" t="s">
        <v>166</v>
      </c>
      <c r="C18" s="252"/>
      <c r="D18" s="278"/>
      <c r="E18" s="279" t="s">
        <v>163</v>
      </c>
      <c r="F18" s="280">
        <v>1</v>
      </c>
      <c r="G18" s="281" t="s">
        <v>167</v>
      </c>
      <c r="H18" s="282" t="s">
        <v>164</v>
      </c>
      <c r="I18" s="279"/>
    </row>
    <row r="19" spans="1:9" ht="10.5" customHeight="1">
      <c r="A19" s="276">
        <v>12</v>
      </c>
      <c r="B19" s="277" t="s">
        <v>168</v>
      </c>
      <c r="C19" s="252"/>
      <c r="D19" s="278"/>
      <c r="E19" s="279" t="s">
        <v>169</v>
      </c>
      <c r="F19" s="280">
        <v>1</v>
      </c>
      <c r="G19" s="281" t="s">
        <v>136</v>
      </c>
      <c r="H19" s="282" t="s">
        <v>146</v>
      </c>
      <c r="I19" s="279"/>
    </row>
    <row r="20" spans="1:9" ht="10.5" customHeight="1">
      <c r="A20" s="276">
        <v>13</v>
      </c>
      <c r="B20" s="277" t="s">
        <v>170</v>
      </c>
      <c r="C20" s="252"/>
      <c r="D20" s="278"/>
      <c r="E20" s="279" t="s">
        <v>171</v>
      </c>
      <c r="F20" s="280">
        <v>1</v>
      </c>
      <c r="G20" s="281" t="s">
        <v>167</v>
      </c>
      <c r="H20" s="282" t="s">
        <v>146</v>
      </c>
      <c r="I20" s="279" t="s">
        <v>172</v>
      </c>
    </row>
    <row r="21" spans="1:9" ht="10.5" customHeight="1">
      <c r="A21" s="276">
        <v>14</v>
      </c>
      <c r="B21" s="277" t="s">
        <v>173</v>
      </c>
      <c r="C21" s="252"/>
      <c r="D21" s="278"/>
      <c r="E21" s="279" t="s">
        <v>174</v>
      </c>
      <c r="F21" s="280">
        <v>1</v>
      </c>
      <c r="G21" s="281" t="s">
        <v>159</v>
      </c>
      <c r="H21" s="282" t="s">
        <v>146</v>
      </c>
      <c r="I21" s="279"/>
    </row>
    <row r="22" spans="1:9" ht="10.5" customHeight="1">
      <c r="A22" s="276">
        <v>15</v>
      </c>
      <c r="B22" s="277" t="s">
        <v>175</v>
      </c>
      <c r="C22" s="252"/>
      <c r="D22" s="278"/>
      <c r="E22" s="279" t="s">
        <v>174</v>
      </c>
      <c r="F22" s="280">
        <v>1</v>
      </c>
      <c r="G22" s="281" t="s">
        <v>159</v>
      </c>
      <c r="H22" s="282" t="s">
        <v>146</v>
      </c>
      <c r="I22" s="279" t="s">
        <v>172</v>
      </c>
    </row>
    <row r="23" spans="1:9" ht="10.5" customHeight="1">
      <c r="A23" s="276">
        <v>16</v>
      </c>
      <c r="B23" s="277" t="s">
        <v>148</v>
      </c>
      <c r="C23" s="252"/>
      <c r="D23" s="278"/>
      <c r="E23" s="279" t="s">
        <v>176</v>
      </c>
      <c r="F23" s="280">
        <v>1</v>
      </c>
      <c r="G23" s="281" t="s">
        <v>24</v>
      </c>
      <c r="H23" s="282" t="s">
        <v>146</v>
      </c>
      <c r="I23" s="279" t="s">
        <v>177</v>
      </c>
    </row>
    <row r="24" spans="1:9" ht="10.5" customHeight="1">
      <c r="A24" s="276">
        <v>17</v>
      </c>
      <c r="B24" s="277" t="s">
        <v>148</v>
      </c>
      <c r="C24" s="252"/>
      <c r="D24" s="278"/>
      <c r="E24" s="279" t="s">
        <v>176</v>
      </c>
      <c r="F24" s="280">
        <v>1</v>
      </c>
      <c r="G24" s="281" t="s">
        <v>24</v>
      </c>
      <c r="H24" s="282" t="s">
        <v>146</v>
      </c>
      <c r="I24" s="279" t="s">
        <v>178</v>
      </c>
    </row>
    <row r="25" spans="1:9" ht="10.5" customHeight="1">
      <c r="A25" s="276">
        <v>18</v>
      </c>
      <c r="B25" s="277" t="s">
        <v>157</v>
      </c>
      <c r="C25" s="252"/>
      <c r="D25" s="278"/>
      <c r="E25" s="279" t="s">
        <v>176</v>
      </c>
      <c r="F25" s="280">
        <v>4</v>
      </c>
      <c r="G25" s="281" t="s">
        <v>136</v>
      </c>
      <c r="H25" s="282" t="s">
        <v>146</v>
      </c>
      <c r="I25" s="279" t="s">
        <v>177</v>
      </c>
    </row>
    <row r="26" spans="1:9" ht="10.5" customHeight="1">
      <c r="A26" s="276">
        <v>19</v>
      </c>
      <c r="B26" s="277" t="s">
        <v>173</v>
      </c>
      <c r="C26" s="252"/>
      <c r="D26" s="278"/>
      <c r="E26" s="279" t="s">
        <v>179</v>
      </c>
      <c r="F26" s="280">
        <v>1</v>
      </c>
      <c r="G26" s="281" t="s">
        <v>159</v>
      </c>
      <c r="H26" s="282" t="s">
        <v>146</v>
      </c>
      <c r="I26" s="279" t="s">
        <v>180</v>
      </c>
    </row>
    <row r="27" spans="1:9" ht="10.5" customHeight="1">
      <c r="A27" s="276">
        <v>20</v>
      </c>
      <c r="B27" s="277" t="s">
        <v>148</v>
      </c>
      <c r="C27" s="252"/>
      <c r="D27" s="278"/>
      <c r="E27" s="279" t="s">
        <v>181</v>
      </c>
      <c r="F27" s="280">
        <v>1</v>
      </c>
      <c r="G27" s="281" t="s">
        <v>124</v>
      </c>
      <c r="H27" s="282" t="s">
        <v>146</v>
      </c>
      <c r="I27" s="279" t="s">
        <v>182</v>
      </c>
    </row>
    <row r="28" spans="1:9" ht="10.5" customHeight="1">
      <c r="A28" s="276">
        <v>21</v>
      </c>
      <c r="B28" s="277" t="s">
        <v>183</v>
      </c>
      <c r="C28" s="252"/>
      <c r="D28" s="278"/>
      <c r="E28" s="279" t="s">
        <v>181</v>
      </c>
      <c r="F28" s="280">
        <v>1</v>
      </c>
      <c r="G28" s="281" t="s">
        <v>24</v>
      </c>
      <c r="H28" s="282" t="s">
        <v>146</v>
      </c>
      <c r="I28" s="279" t="s">
        <v>184</v>
      </c>
    </row>
    <row r="29" spans="1:9" ht="10.5" customHeight="1">
      <c r="A29" s="276">
        <v>22</v>
      </c>
      <c r="B29" s="277" t="s">
        <v>148</v>
      </c>
      <c r="C29" s="252"/>
      <c r="D29" s="278"/>
      <c r="E29" s="279" t="s">
        <v>185</v>
      </c>
      <c r="F29" s="280">
        <v>1</v>
      </c>
      <c r="G29" s="281" t="s">
        <v>24</v>
      </c>
      <c r="H29" s="282" t="s">
        <v>146</v>
      </c>
      <c r="I29" s="279" t="s">
        <v>186</v>
      </c>
    </row>
    <row r="30" spans="1:9" ht="10.5" customHeight="1">
      <c r="A30" s="276">
        <v>23</v>
      </c>
      <c r="B30" s="277" t="s">
        <v>148</v>
      </c>
      <c r="C30" s="252"/>
      <c r="D30" s="278"/>
      <c r="E30" s="279" t="s">
        <v>185</v>
      </c>
      <c r="F30" s="280">
        <v>1</v>
      </c>
      <c r="G30" s="281" t="s">
        <v>24</v>
      </c>
      <c r="H30" s="282" t="s">
        <v>146</v>
      </c>
      <c r="I30" s="279" t="s">
        <v>187</v>
      </c>
    </row>
    <row r="31" spans="1:9" ht="10.5" customHeight="1">
      <c r="A31" s="276">
        <v>24</v>
      </c>
      <c r="B31" s="277" t="s">
        <v>173</v>
      </c>
      <c r="C31" s="252"/>
      <c r="D31" s="278"/>
      <c r="E31" s="279" t="s">
        <v>188</v>
      </c>
      <c r="F31" s="280">
        <v>3</v>
      </c>
      <c r="G31" s="281" t="s">
        <v>159</v>
      </c>
      <c r="H31" s="282" t="s">
        <v>146</v>
      </c>
      <c r="I31" s="279"/>
    </row>
    <row r="32" spans="1:9" ht="10.5" customHeight="1">
      <c r="A32" s="276">
        <v>25</v>
      </c>
      <c r="B32" s="277" t="s">
        <v>157</v>
      </c>
      <c r="C32" s="252"/>
      <c r="D32" s="278"/>
      <c r="E32" s="279" t="s">
        <v>188</v>
      </c>
      <c r="F32" s="280">
        <v>3</v>
      </c>
      <c r="G32" s="281" t="s">
        <v>159</v>
      </c>
      <c r="H32" s="282" t="s">
        <v>146</v>
      </c>
      <c r="I32" s="279"/>
    </row>
    <row r="33" spans="1:9" ht="10.5" customHeight="1">
      <c r="A33" s="276">
        <v>26</v>
      </c>
      <c r="B33" s="277" t="s">
        <v>189</v>
      </c>
      <c r="C33" s="252"/>
      <c r="D33" s="278"/>
      <c r="E33" s="279" t="s">
        <v>190</v>
      </c>
      <c r="F33" s="280">
        <v>100</v>
      </c>
      <c r="G33" s="281" t="s">
        <v>191</v>
      </c>
      <c r="H33" s="282" t="s">
        <v>146</v>
      </c>
      <c r="I33" s="279"/>
    </row>
    <row r="34" spans="1:9" ht="10.5" customHeight="1">
      <c r="A34" s="276">
        <v>27</v>
      </c>
      <c r="B34" s="277" t="s">
        <v>173</v>
      </c>
      <c r="C34" s="252"/>
      <c r="D34" s="278"/>
      <c r="E34" s="279" t="s">
        <v>190</v>
      </c>
      <c r="F34" s="280">
        <v>1</v>
      </c>
      <c r="G34" s="281" t="s">
        <v>159</v>
      </c>
      <c r="H34" s="282" t="s">
        <v>146</v>
      </c>
      <c r="I34" s="279"/>
    </row>
    <row r="35" spans="1:9" ht="10.5" customHeight="1">
      <c r="A35" s="276">
        <v>28</v>
      </c>
      <c r="B35" s="277" t="s">
        <v>148</v>
      </c>
      <c r="C35" s="252"/>
      <c r="D35" s="278"/>
      <c r="E35" s="279" t="s">
        <v>192</v>
      </c>
      <c r="F35" s="280">
        <v>1</v>
      </c>
      <c r="G35" s="281" t="s">
        <v>24</v>
      </c>
      <c r="H35" s="282" t="s">
        <v>146</v>
      </c>
      <c r="I35" s="279" t="s">
        <v>193</v>
      </c>
    </row>
    <row r="36" spans="1:9" ht="10.5" customHeight="1">
      <c r="A36" s="276">
        <v>29</v>
      </c>
      <c r="B36" s="277" t="s">
        <v>194</v>
      </c>
      <c r="C36" s="252"/>
      <c r="D36" s="278"/>
      <c r="E36" s="279" t="s">
        <v>192</v>
      </c>
      <c r="F36" s="280">
        <v>25000</v>
      </c>
      <c r="G36" s="281" t="s">
        <v>191</v>
      </c>
      <c r="H36" s="282" t="s">
        <v>195</v>
      </c>
      <c r="I36" s="279" t="s">
        <v>193</v>
      </c>
    </row>
    <row r="37" spans="1:9" ht="10.5" customHeight="1">
      <c r="A37" s="276">
        <v>30</v>
      </c>
      <c r="B37" s="277" t="s">
        <v>189</v>
      </c>
      <c r="C37" s="252"/>
      <c r="D37" s="278"/>
      <c r="E37" s="279" t="s">
        <v>192</v>
      </c>
      <c r="F37" s="280">
        <v>25000</v>
      </c>
      <c r="G37" s="281" t="s">
        <v>153</v>
      </c>
      <c r="H37" s="282" t="s">
        <v>146</v>
      </c>
      <c r="I37" s="279"/>
    </row>
    <row r="38" spans="1:9" ht="10.5" customHeight="1">
      <c r="A38" s="276">
        <v>31</v>
      </c>
      <c r="B38" s="277" t="s">
        <v>196</v>
      </c>
      <c r="C38" s="252"/>
      <c r="D38" s="278"/>
      <c r="E38" s="279" t="s">
        <v>171</v>
      </c>
      <c r="F38" s="280">
        <v>50</v>
      </c>
      <c r="G38" s="281" t="s">
        <v>153</v>
      </c>
      <c r="H38" s="282" t="s">
        <v>146</v>
      </c>
      <c r="I38" s="279" t="s">
        <v>197</v>
      </c>
    </row>
    <row r="39" spans="1:9" ht="10.5" customHeight="1">
      <c r="A39" s="283">
        <v>32</v>
      </c>
      <c r="B39" s="284" t="s">
        <v>198</v>
      </c>
      <c r="C39" s="284"/>
      <c r="D39" s="284"/>
      <c r="E39" s="285" t="s">
        <v>199</v>
      </c>
      <c r="F39" s="286">
        <v>1</v>
      </c>
      <c r="G39" s="287" t="s">
        <v>159</v>
      </c>
      <c r="H39" s="288" t="s">
        <v>146</v>
      </c>
      <c r="I39" s="285"/>
    </row>
    <row r="40" spans="1:9" ht="10.5" customHeight="1">
      <c r="A40" s="283">
        <v>33</v>
      </c>
      <c r="B40" s="284" t="s">
        <v>198</v>
      </c>
      <c r="C40" s="284"/>
      <c r="D40" s="284"/>
      <c r="E40" s="285" t="s">
        <v>72</v>
      </c>
      <c r="F40" s="286">
        <v>1</v>
      </c>
      <c r="G40" s="287" t="s">
        <v>159</v>
      </c>
      <c r="H40" s="288" t="s">
        <v>146</v>
      </c>
      <c r="I40" s="285"/>
    </row>
    <row r="41" spans="1:9" ht="10.5" customHeight="1">
      <c r="A41" s="283">
        <v>34</v>
      </c>
      <c r="B41" s="284" t="s">
        <v>168</v>
      </c>
      <c r="C41" s="284"/>
      <c r="D41" s="284"/>
      <c r="E41" s="285" t="s">
        <v>200</v>
      </c>
      <c r="F41" s="286">
        <v>5</v>
      </c>
      <c r="G41" s="287" t="s">
        <v>201</v>
      </c>
      <c r="H41" s="288" t="s">
        <v>146</v>
      </c>
      <c r="I41" s="285"/>
    </row>
    <row r="42" spans="1:9" ht="10.5" customHeight="1">
      <c r="A42" s="283">
        <v>35</v>
      </c>
      <c r="B42" s="284" t="s">
        <v>202</v>
      </c>
      <c r="C42" s="284"/>
      <c r="D42" s="284"/>
      <c r="E42" s="285" t="s">
        <v>169</v>
      </c>
      <c r="F42" s="286">
        <v>1</v>
      </c>
      <c r="G42" s="287" t="s">
        <v>159</v>
      </c>
      <c r="H42" s="288" t="s">
        <v>146</v>
      </c>
      <c r="I42" s="285" t="s">
        <v>203</v>
      </c>
    </row>
    <row r="43" spans="1:9" ht="10.5" customHeight="1">
      <c r="A43" s="283">
        <v>36</v>
      </c>
      <c r="B43" s="284" t="s">
        <v>173</v>
      </c>
      <c r="C43" s="284"/>
      <c r="D43" s="284"/>
      <c r="E43" s="285" t="s">
        <v>169</v>
      </c>
      <c r="F43" s="286">
        <v>1</v>
      </c>
      <c r="G43" s="287" t="s">
        <v>159</v>
      </c>
      <c r="H43" s="288" t="s">
        <v>146</v>
      </c>
      <c r="I43" s="285" t="s">
        <v>204</v>
      </c>
    </row>
    <row r="44" spans="1:9" ht="10.5" customHeight="1">
      <c r="A44" s="283">
        <v>37</v>
      </c>
      <c r="B44" s="284" t="s">
        <v>205</v>
      </c>
      <c r="C44" s="284"/>
      <c r="D44" s="284"/>
      <c r="E44" s="285" t="s">
        <v>174</v>
      </c>
      <c r="F44" s="286">
        <v>6</v>
      </c>
      <c r="G44" s="287" t="s">
        <v>159</v>
      </c>
      <c r="H44" s="288" t="s">
        <v>146</v>
      </c>
      <c r="I44" s="285" t="s">
        <v>206</v>
      </c>
    </row>
    <row r="45" spans="1:9" ht="10.5" customHeight="1">
      <c r="A45" s="283">
        <v>38</v>
      </c>
      <c r="B45" s="284" t="s">
        <v>173</v>
      </c>
      <c r="C45" s="284"/>
      <c r="D45" s="284"/>
      <c r="E45" s="285" t="s">
        <v>174</v>
      </c>
      <c r="F45" s="289">
        <v>4</v>
      </c>
      <c r="G45" s="287" t="s">
        <v>159</v>
      </c>
      <c r="H45" s="288" t="s">
        <v>146</v>
      </c>
      <c r="I45" s="285" t="s">
        <v>206</v>
      </c>
    </row>
    <row r="46" spans="1:9" ht="15" customHeight="1">
      <c r="A46" s="283">
        <v>39</v>
      </c>
      <c r="B46" s="290" t="s">
        <v>207</v>
      </c>
      <c r="C46" s="290"/>
      <c r="D46" s="290"/>
      <c r="E46" s="285" t="s">
        <v>174</v>
      </c>
      <c r="F46" s="286">
        <v>2</v>
      </c>
      <c r="G46" s="287" t="s">
        <v>159</v>
      </c>
      <c r="H46" s="288" t="s">
        <v>164</v>
      </c>
      <c r="I46" s="285" t="s">
        <v>208</v>
      </c>
    </row>
    <row r="47" spans="1:9" ht="10.5" customHeight="1">
      <c r="A47" s="283">
        <v>40</v>
      </c>
      <c r="B47" s="284" t="s">
        <v>209</v>
      </c>
      <c r="C47" s="284"/>
      <c r="D47" s="284"/>
      <c r="E47" s="285" t="s">
        <v>210</v>
      </c>
      <c r="F47" s="286">
        <v>1</v>
      </c>
      <c r="G47" s="287" t="s">
        <v>24</v>
      </c>
      <c r="H47" s="288" t="s">
        <v>211</v>
      </c>
      <c r="I47" s="285"/>
    </row>
    <row r="48" spans="1:9" ht="10.5" customHeight="1">
      <c r="A48" s="283">
        <v>41</v>
      </c>
      <c r="B48" s="284" t="s">
        <v>212</v>
      </c>
      <c r="C48" s="284"/>
      <c r="D48" s="284"/>
      <c r="E48" s="285" t="s">
        <v>210</v>
      </c>
      <c r="F48" s="286">
        <v>1</v>
      </c>
      <c r="G48" s="287" t="s">
        <v>24</v>
      </c>
      <c r="H48" s="288" t="s">
        <v>211</v>
      </c>
      <c r="I48" s="285"/>
    </row>
    <row r="49" spans="1:9" ht="11.25" customHeight="1">
      <c r="A49" s="283">
        <v>42</v>
      </c>
      <c r="B49" s="290" t="s">
        <v>213</v>
      </c>
      <c r="C49" s="290"/>
      <c r="D49" s="290"/>
      <c r="E49" s="285" t="s">
        <v>210</v>
      </c>
      <c r="F49" s="286">
        <v>2500</v>
      </c>
      <c r="G49" s="287" t="s">
        <v>191</v>
      </c>
      <c r="H49" s="288" t="s">
        <v>214</v>
      </c>
      <c r="I49" s="285"/>
    </row>
    <row r="50" spans="1:9" ht="12" customHeight="1">
      <c r="A50" s="283">
        <v>43</v>
      </c>
      <c r="B50" s="290" t="s">
        <v>173</v>
      </c>
      <c r="C50" s="290"/>
      <c r="D50" s="290"/>
      <c r="E50" s="285" t="s">
        <v>215</v>
      </c>
      <c r="F50" s="286">
        <v>1</v>
      </c>
      <c r="G50" s="287" t="s">
        <v>159</v>
      </c>
      <c r="H50" s="288" t="s">
        <v>146</v>
      </c>
      <c r="I50" s="285"/>
    </row>
    <row r="51" spans="1:9" ht="10.5" customHeight="1">
      <c r="A51" s="283">
        <v>44</v>
      </c>
      <c r="B51" s="284" t="s">
        <v>216</v>
      </c>
      <c r="C51" s="284"/>
      <c r="D51" s="284"/>
      <c r="E51" s="285" t="s">
        <v>217</v>
      </c>
      <c r="F51" s="291">
        <v>30</v>
      </c>
      <c r="G51" s="287" t="s">
        <v>191</v>
      </c>
      <c r="H51" s="288" t="s">
        <v>146</v>
      </c>
      <c r="I51" s="285"/>
    </row>
    <row r="52" spans="1:9" ht="10.5" customHeight="1">
      <c r="A52" s="283">
        <v>45</v>
      </c>
      <c r="B52" s="284" t="s">
        <v>218</v>
      </c>
      <c r="C52" s="284"/>
      <c r="D52" s="284"/>
      <c r="E52" s="285" t="s">
        <v>219</v>
      </c>
      <c r="F52" s="291">
        <v>1</v>
      </c>
      <c r="G52" s="287" t="s">
        <v>24</v>
      </c>
      <c r="H52" s="288" t="s">
        <v>146</v>
      </c>
      <c r="I52" s="285"/>
    </row>
    <row r="53" spans="1:9" ht="10.5" customHeight="1">
      <c r="A53" s="283">
        <v>46</v>
      </c>
      <c r="B53" s="284" t="s">
        <v>220</v>
      </c>
      <c r="C53" s="292"/>
      <c r="D53" s="284"/>
      <c r="E53" s="285" t="s">
        <v>221</v>
      </c>
      <c r="F53" s="291">
        <v>1</v>
      </c>
      <c r="G53" s="287" t="s">
        <v>24</v>
      </c>
      <c r="H53" s="288" t="s">
        <v>146</v>
      </c>
      <c r="I53" s="285"/>
    </row>
    <row r="54" spans="1:9" ht="10.5" customHeight="1">
      <c r="A54" s="283">
        <v>47</v>
      </c>
      <c r="B54" s="293" t="s">
        <v>222</v>
      </c>
      <c r="C54" s="294"/>
      <c r="D54" s="287"/>
      <c r="E54" s="285" t="s">
        <v>223</v>
      </c>
      <c r="F54" s="291">
        <v>100</v>
      </c>
      <c r="G54" s="287" t="s">
        <v>191</v>
      </c>
      <c r="H54" s="288" t="s">
        <v>195</v>
      </c>
      <c r="I54" s="285"/>
    </row>
    <row r="55" spans="1:9" ht="10.5" customHeight="1">
      <c r="A55" s="283">
        <v>48</v>
      </c>
      <c r="B55" s="295" t="s">
        <v>224</v>
      </c>
      <c r="C55" s="294"/>
      <c r="D55" s="296"/>
      <c r="E55" s="297" t="s">
        <v>145</v>
      </c>
      <c r="F55" s="298">
        <v>2</v>
      </c>
      <c r="G55" s="296" t="s">
        <v>136</v>
      </c>
      <c r="H55" s="288" t="s">
        <v>164</v>
      </c>
      <c r="I55" s="297"/>
    </row>
    <row r="56" spans="1:9" ht="10.5" customHeight="1">
      <c r="A56" s="299">
        <v>49</v>
      </c>
      <c r="B56" s="300" t="s">
        <v>225</v>
      </c>
      <c r="C56" s="301"/>
      <c r="D56" s="300"/>
      <c r="E56" s="302" t="s">
        <v>226</v>
      </c>
      <c r="F56" s="303">
        <v>1</v>
      </c>
      <c r="G56" s="304" t="s">
        <v>24</v>
      </c>
      <c r="H56" s="305" t="s">
        <v>146</v>
      </c>
      <c r="I56" s="302"/>
    </row>
    <row r="57" spans="1:9" ht="10.5" customHeight="1">
      <c r="A57" s="251"/>
      <c r="B57" s="306"/>
      <c r="C57" s="306"/>
      <c r="D57" s="306"/>
      <c r="E57" s="306"/>
      <c r="F57" s="306"/>
      <c r="G57" s="306"/>
      <c r="H57" s="306"/>
      <c r="I57" s="306"/>
    </row>
    <row r="58" spans="1:9" ht="10.5" customHeight="1">
      <c r="A58" s="251"/>
      <c r="B58" s="306"/>
      <c r="C58" s="306"/>
      <c r="D58" s="306"/>
      <c r="E58" s="306"/>
      <c r="F58" s="307" t="s">
        <v>137</v>
      </c>
      <c r="G58" s="308"/>
      <c r="H58" s="308"/>
      <c r="I58" s="306"/>
    </row>
    <row r="59" spans="1:9" ht="10.5" customHeight="1">
      <c r="A59" s="251"/>
      <c r="B59" s="306"/>
      <c r="C59" s="306"/>
      <c r="D59" s="306"/>
      <c r="E59" s="306"/>
      <c r="F59" s="307" t="s">
        <v>227</v>
      </c>
      <c r="G59" s="308"/>
      <c r="H59" s="308"/>
      <c r="I59" s="306"/>
    </row>
    <row r="60" spans="1:9" ht="10.5" customHeight="1">
      <c r="A60" s="251"/>
      <c r="B60" s="306"/>
      <c r="C60" s="306"/>
      <c r="D60" s="306"/>
      <c r="E60" s="306"/>
      <c r="F60" s="306"/>
      <c r="G60" s="306"/>
      <c r="H60" s="306"/>
      <c r="I60" s="306"/>
    </row>
    <row r="61" spans="1:9" ht="10.5" customHeight="1">
      <c r="A61" s="251"/>
      <c r="B61" s="306"/>
      <c r="C61" s="306"/>
      <c r="D61" s="306"/>
      <c r="E61" s="306"/>
      <c r="F61" s="306"/>
      <c r="G61" s="306"/>
      <c r="H61" s="306"/>
      <c r="I61" s="306"/>
    </row>
    <row r="62" spans="1:9" ht="10.5" customHeight="1">
      <c r="A62" s="251"/>
      <c r="B62" s="306"/>
      <c r="C62" s="306"/>
      <c r="D62" s="306"/>
      <c r="E62" s="306"/>
      <c r="F62" s="306"/>
      <c r="G62" s="306"/>
      <c r="H62" s="306"/>
      <c r="I62" s="306"/>
    </row>
    <row r="63" spans="1:9" ht="10.5" customHeight="1">
      <c r="A63" s="251"/>
      <c r="B63" s="306"/>
      <c r="C63" s="306"/>
      <c r="D63" s="306"/>
      <c r="E63" s="306"/>
      <c r="F63" s="309" t="s">
        <v>139</v>
      </c>
      <c r="G63" s="309"/>
      <c r="H63" s="309"/>
      <c r="I63" s="306"/>
    </row>
    <row r="64" spans="1:9" ht="10.5" customHeight="1">
      <c r="A64" s="251"/>
      <c r="B64" s="306"/>
      <c r="C64" s="306"/>
      <c r="D64" s="306"/>
      <c r="E64" s="306"/>
      <c r="F64" s="310" t="s">
        <v>140</v>
      </c>
      <c r="G64" s="311"/>
      <c r="H64" s="311"/>
      <c r="I64" s="306"/>
    </row>
    <row r="65" ht="10.5" customHeight="1">
      <c r="A65" s="251"/>
    </row>
    <row r="66" ht="10.5" customHeight="1">
      <c r="A66" s="251"/>
    </row>
    <row r="67" ht="10.5" customHeight="1">
      <c r="A67" s="251"/>
    </row>
    <row r="68" ht="10.5" customHeight="1">
      <c r="A68" s="251"/>
    </row>
    <row r="69" ht="10.5" customHeight="1">
      <c r="A69" s="251"/>
    </row>
    <row r="70" ht="10.5" customHeight="1">
      <c r="A70" s="251"/>
    </row>
    <row r="71" ht="10.5" customHeight="1">
      <c r="A71" s="251"/>
    </row>
    <row r="72" ht="10.5" customHeight="1">
      <c r="A72" s="251"/>
    </row>
    <row r="73" ht="10.5" customHeight="1">
      <c r="A73" s="251"/>
    </row>
    <row r="74" ht="10.5" customHeight="1">
      <c r="A74" s="251"/>
    </row>
    <row r="75" ht="10.5" customHeight="1">
      <c r="A75" s="306"/>
    </row>
    <row r="76" ht="10.5" customHeight="1">
      <c r="A76" s="306"/>
    </row>
    <row r="77" ht="10.5" customHeight="1">
      <c r="A77" s="306"/>
    </row>
    <row r="78" ht="10.5" customHeight="1">
      <c r="A78" s="306"/>
    </row>
    <row r="79" ht="10.5" customHeight="1">
      <c r="A79" s="306"/>
    </row>
    <row r="80" ht="10.5" customHeight="1">
      <c r="A80" s="306"/>
    </row>
    <row r="81" ht="10.5" customHeight="1">
      <c r="A81" s="306"/>
    </row>
    <row r="82" ht="10.5" customHeight="1">
      <c r="A82" s="306"/>
    </row>
  </sheetData>
  <sheetProtection/>
  <mergeCells count="25">
    <mergeCell ref="A1:I1"/>
    <mergeCell ref="B5:D5"/>
    <mergeCell ref="F5:G5"/>
    <mergeCell ref="B6:D6"/>
    <mergeCell ref="F6:G6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6:D56"/>
    <mergeCell ref="F58:H58"/>
    <mergeCell ref="F59:H59"/>
    <mergeCell ref="F63:H63"/>
    <mergeCell ref="F64:H64"/>
  </mergeCells>
  <printOptions/>
  <pageMargins left="0.7086614173228347" right="0.7086614173228347" top="0.7480314960629921" bottom="1.141732283464567" header="0.31496062992125984" footer="0.31496062992125984"/>
  <pageSetup orientation="landscape" paperSize="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3:CF187"/>
  <sheetViews>
    <sheetView zoomScale="90" zoomScaleNormal="90" zoomScaleSheetLayoutView="85" workbookViewId="0" topLeftCell="A1">
      <pane xSplit="4" ySplit="12" topLeftCell="E35" activePane="bottomRight" state="frozen"/>
      <selection pane="bottomRight" activeCell="A42" sqref="A42"/>
    </sheetView>
  </sheetViews>
  <sheetFormatPr defaultColWidth="9.140625" defaultRowHeight="15.75" customHeight="1"/>
  <cols>
    <col min="1" max="1" width="6.140625" style="170" customWidth="1"/>
    <col min="2" max="2" width="5.7109375" style="170" customWidth="1"/>
    <col min="3" max="3" width="57.7109375" style="171" customWidth="1"/>
    <col min="4" max="4" width="18.28125" style="170" customWidth="1"/>
    <col min="5" max="5" width="8.8515625" style="171" customWidth="1"/>
    <col min="6" max="6" width="10.7109375" style="172" customWidth="1"/>
    <col min="7" max="7" width="21.00390625" style="173" customWidth="1"/>
    <col min="8" max="8" width="28.140625" style="174" customWidth="1"/>
    <col min="9" max="9" width="16.7109375" style="171" customWidth="1"/>
    <col min="10" max="10" width="23.00390625" style="175" customWidth="1"/>
    <col min="11" max="11" width="14.00390625" style="171" bestFit="1" customWidth="1"/>
    <col min="12" max="16384" width="9.140625" style="171" customWidth="1"/>
  </cols>
  <sheetData>
    <row r="3" spans="1:8" ht="15.75" customHeight="1">
      <c r="A3" s="176" t="s">
        <v>228</v>
      </c>
      <c r="B3" s="176"/>
      <c r="C3" s="176"/>
      <c r="D3" s="176"/>
      <c r="E3" s="176"/>
      <c r="F3" s="176"/>
      <c r="G3" s="176"/>
      <c r="H3" s="176"/>
    </row>
    <row r="4" spans="1:8" ht="15.75" customHeight="1">
      <c r="A4" s="176" t="s">
        <v>229</v>
      </c>
      <c r="B4" s="176"/>
      <c r="C4" s="176"/>
      <c r="D4" s="176"/>
      <c r="E4" s="176"/>
      <c r="F4" s="176"/>
      <c r="G4" s="176"/>
      <c r="H4" s="176"/>
    </row>
    <row r="5" spans="1:8" ht="15.75" customHeight="1">
      <c r="A5" s="176"/>
      <c r="B5" s="176"/>
      <c r="C5" s="176"/>
      <c r="D5" s="176"/>
      <c r="E5" s="176"/>
      <c r="F5" s="176"/>
      <c r="G5" s="176"/>
      <c r="H5" s="176"/>
    </row>
    <row r="6" spans="1:8" ht="15.75" customHeight="1">
      <c r="A6" s="177" t="s">
        <v>230</v>
      </c>
      <c r="B6" s="176"/>
      <c r="C6" s="177" t="s">
        <v>231</v>
      </c>
      <c r="D6" s="176"/>
      <c r="E6" s="169"/>
      <c r="F6" s="178"/>
      <c r="G6" s="179"/>
      <c r="H6" s="176"/>
    </row>
    <row r="7" spans="1:8" ht="15.75" customHeight="1">
      <c r="A7" s="177" t="s">
        <v>232</v>
      </c>
      <c r="B7" s="176"/>
      <c r="C7" s="177" t="s">
        <v>233</v>
      </c>
      <c r="D7" s="176"/>
      <c r="E7" s="169"/>
      <c r="F7" s="178"/>
      <c r="G7" s="179"/>
      <c r="H7" s="176"/>
    </row>
    <row r="8" spans="1:8" ht="15.75" customHeight="1">
      <c r="A8" s="177" t="s">
        <v>234</v>
      </c>
      <c r="B8" s="176"/>
      <c r="C8" s="177" t="s">
        <v>235</v>
      </c>
      <c r="D8" s="176"/>
      <c r="E8" s="169"/>
      <c r="F8" s="178"/>
      <c r="G8" s="179"/>
      <c r="H8" s="176"/>
    </row>
    <row r="9" spans="1:6" ht="15.75" customHeight="1">
      <c r="A9" s="169"/>
      <c r="B9" s="169"/>
      <c r="C9" s="169"/>
      <c r="D9" s="169"/>
      <c r="E9" s="169"/>
      <c r="F9" s="169"/>
    </row>
    <row r="10" spans="1:9" ht="15.75" customHeight="1">
      <c r="A10" s="12" t="s">
        <v>236</v>
      </c>
      <c r="B10" s="13" t="s">
        <v>237</v>
      </c>
      <c r="C10" s="14"/>
      <c r="D10" s="12" t="s">
        <v>8</v>
      </c>
      <c r="E10" s="15" t="s">
        <v>9</v>
      </c>
      <c r="F10" s="16"/>
      <c r="G10" s="17" t="s">
        <v>238</v>
      </c>
      <c r="H10" s="18" t="s">
        <v>239</v>
      </c>
      <c r="I10" s="207"/>
    </row>
    <row r="11" spans="1:10" ht="15.75" customHeight="1">
      <c r="A11" s="19"/>
      <c r="B11" s="20"/>
      <c r="C11" s="21"/>
      <c r="D11" s="19"/>
      <c r="E11" s="22"/>
      <c r="F11" s="23"/>
      <c r="G11" s="24"/>
      <c r="H11" s="25"/>
      <c r="I11" s="207"/>
      <c r="J11" s="208"/>
    </row>
    <row r="12" spans="1:9" ht="15.75" customHeight="1">
      <c r="A12" s="26">
        <v>1</v>
      </c>
      <c r="B12" s="180">
        <v>2</v>
      </c>
      <c r="C12" s="181"/>
      <c r="D12" s="26">
        <v>3</v>
      </c>
      <c r="E12" s="29">
        <v>4</v>
      </c>
      <c r="F12" s="30"/>
      <c r="G12" s="26">
        <v>5</v>
      </c>
      <c r="H12" s="26">
        <v>6</v>
      </c>
      <c r="I12" s="176"/>
    </row>
    <row r="13" spans="1:9" ht="15.75" customHeight="1">
      <c r="A13" s="182"/>
      <c r="B13" s="183"/>
      <c r="C13" s="184"/>
      <c r="D13" s="182"/>
      <c r="E13" s="185"/>
      <c r="F13" s="186"/>
      <c r="G13" s="182"/>
      <c r="H13" s="182"/>
      <c r="I13" s="176"/>
    </row>
    <row r="14" spans="1:10" s="169" customFormat="1" ht="15.75" customHeight="1">
      <c r="A14" s="182"/>
      <c r="B14" s="187" t="s">
        <v>240</v>
      </c>
      <c r="C14" s="188"/>
      <c r="D14" s="189"/>
      <c r="E14" s="190"/>
      <c r="F14" s="191"/>
      <c r="G14" s="66"/>
      <c r="H14" s="192"/>
      <c r="J14" s="209"/>
    </row>
    <row r="15" spans="1:10" s="169" customFormat="1" ht="15.75" customHeight="1">
      <c r="A15" s="182"/>
      <c r="B15" s="187" t="s">
        <v>241</v>
      </c>
      <c r="C15" s="188"/>
      <c r="D15" s="189"/>
      <c r="E15" s="193"/>
      <c r="F15" s="191"/>
      <c r="G15" s="66"/>
      <c r="H15" s="192">
        <f>H17+H21+H29+H32+H64+H70+H74+H106+H112+H116+H120+H123+H128+H133+H156+H164+H173</f>
        <v>701745000</v>
      </c>
      <c r="J15" s="209"/>
    </row>
    <row r="16" spans="1:10" s="169" customFormat="1" ht="15.75" customHeight="1">
      <c r="A16" s="183"/>
      <c r="B16" s="187"/>
      <c r="C16" s="188"/>
      <c r="D16" s="189"/>
      <c r="E16" s="193"/>
      <c r="F16" s="191"/>
      <c r="G16" s="66"/>
      <c r="H16" s="192"/>
      <c r="J16" s="209"/>
    </row>
    <row r="17" spans="1:10" s="169" customFormat="1" ht="15.75" customHeight="1">
      <c r="A17" s="183">
        <v>1</v>
      </c>
      <c r="B17" s="187" t="s">
        <v>242</v>
      </c>
      <c r="C17" s="188"/>
      <c r="D17" s="189"/>
      <c r="E17" s="193"/>
      <c r="F17" s="191"/>
      <c r="G17" s="66"/>
      <c r="H17" s="192">
        <f>SUM(H18:H19)</f>
        <v>338400000</v>
      </c>
      <c r="J17" s="209"/>
    </row>
    <row r="18" spans="1:10" s="169" customFormat="1" ht="15.75" customHeight="1">
      <c r="A18" s="183"/>
      <c r="B18" s="194">
        <v>1</v>
      </c>
      <c r="C18" s="195" t="s">
        <v>243</v>
      </c>
      <c r="D18" s="52" t="s">
        <v>244</v>
      </c>
      <c r="E18" s="193">
        <f>12*12</f>
        <v>144</v>
      </c>
      <c r="F18" s="191" t="s">
        <v>245</v>
      </c>
      <c r="G18" s="66">
        <v>475000</v>
      </c>
      <c r="H18" s="196">
        <f>E18*G18</f>
        <v>68400000</v>
      </c>
      <c r="J18" s="209"/>
    </row>
    <row r="19" spans="1:10" s="169" customFormat="1" ht="15.75" customHeight="1">
      <c r="A19" s="183"/>
      <c r="B19" s="194">
        <v>2</v>
      </c>
      <c r="C19" s="195" t="s">
        <v>246</v>
      </c>
      <c r="D19" s="52" t="s">
        <v>244</v>
      </c>
      <c r="E19" s="193">
        <f>50*12</f>
        <v>600</v>
      </c>
      <c r="F19" s="191" t="s">
        <v>245</v>
      </c>
      <c r="G19" s="66">
        <v>450000</v>
      </c>
      <c r="H19" s="196">
        <f>E19*G19</f>
        <v>270000000</v>
      </c>
      <c r="J19" s="209"/>
    </row>
    <row r="20" spans="1:10" s="169" customFormat="1" ht="15.75" customHeight="1">
      <c r="A20" s="183"/>
      <c r="B20" s="194"/>
      <c r="C20" s="195"/>
      <c r="D20" s="189"/>
      <c r="E20" s="193"/>
      <c r="F20" s="191"/>
      <c r="G20" s="66"/>
      <c r="H20" s="196"/>
      <c r="J20" s="209"/>
    </row>
    <row r="21" spans="1:10" s="169" customFormat="1" ht="15.75" customHeight="1">
      <c r="A21" s="183">
        <v>2</v>
      </c>
      <c r="B21" s="187" t="s">
        <v>247</v>
      </c>
      <c r="C21" s="195"/>
      <c r="D21" s="189"/>
      <c r="E21" s="193"/>
      <c r="F21" s="191"/>
      <c r="G21" s="66"/>
      <c r="H21" s="192">
        <f>SUM(H22:H27)</f>
        <v>2620000</v>
      </c>
      <c r="J21" s="209"/>
    </row>
    <row r="22" spans="1:10" s="169" customFormat="1" ht="15.75" customHeight="1">
      <c r="A22" s="183"/>
      <c r="B22" s="194">
        <v>1</v>
      </c>
      <c r="C22" s="195" t="s">
        <v>248</v>
      </c>
      <c r="D22" s="52" t="s">
        <v>244</v>
      </c>
      <c r="E22" s="193">
        <v>1</v>
      </c>
      <c r="F22" s="191" t="s">
        <v>249</v>
      </c>
      <c r="G22" s="66">
        <v>350000</v>
      </c>
      <c r="H22" s="196">
        <f aca="true" t="shared" si="0" ref="H22:H27">E22*G22</f>
        <v>350000</v>
      </c>
      <c r="J22" s="209"/>
    </row>
    <row r="23" spans="1:10" s="169" customFormat="1" ht="15.75" customHeight="1">
      <c r="A23" s="183"/>
      <c r="B23" s="194">
        <f>B22+1</f>
        <v>2</v>
      </c>
      <c r="C23" s="195" t="s">
        <v>250</v>
      </c>
      <c r="D23" s="52" t="s">
        <v>244</v>
      </c>
      <c r="E23" s="193">
        <v>1</v>
      </c>
      <c r="F23" s="191" t="s">
        <v>249</v>
      </c>
      <c r="G23" s="66">
        <v>275000</v>
      </c>
      <c r="H23" s="196">
        <f t="shared" si="0"/>
        <v>275000</v>
      </c>
      <c r="J23" s="209"/>
    </row>
    <row r="24" spans="1:10" s="169" customFormat="1" ht="15.75" customHeight="1">
      <c r="A24" s="183"/>
      <c r="B24" s="194">
        <f>B23+1</f>
        <v>3</v>
      </c>
      <c r="C24" s="195" t="s">
        <v>251</v>
      </c>
      <c r="D24" s="52" t="s">
        <v>244</v>
      </c>
      <c r="E24" s="193">
        <v>1</v>
      </c>
      <c r="F24" s="191" t="s">
        <v>249</v>
      </c>
      <c r="G24" s="66">
        <v>250000</v>
      </c>
      <c r="H24" s="196">
        <f t="shared" si="0"/>
        <v>250000</v>
      </c>
      <c r="J24" s="209"/>
    </row>
    <row r="25" spans="1:10" s="169" customFormat="1" ht="15.75" customHeight="1">
      <c r="A25" s="183"/>
      <c r="B25" s="194">
        <f>B24+1</f>
        <v>4</v>
      </c>
      <c r="C25" s="195" t="s">
        <v>252</v>
      </c>
      <c r="D25" s="52" t="s">
        <v>244</v>
      </c>
      <c r="E25" s="193">
        <v>1</v>
      </c>
      <c r="F25" s="191" t="s">
        <v>249</v>
      </c>
      <c r="G25" s="66">
        <v>250000</v>
      </c>
      <c r="H25" s="196">
        <f t="shared" si="0"/>
        <v>250000</v>
      </c>
      <c r="J25" s="209"/>
    </row>
    <row r="26" spans="1:10" s="169" customFormat="1" ht="15.75" customHeight="1">
      <c r="A26" s="183"/>
      <c r="B26" s="194">
        <f>B25+1</f>
        <v>5</v>
      </c>
      <c r="C26" s="195" t="s">
        <v>253</v>
      </c>
      <c r="D26" s="52" t="s">
        <v>244</v>
      </c>
      <c r="E26" s="193">
        <v>1</v>
      </c>
      <c r="F26" s="191" t="s">
        <v>249</v>
      </c>
      <c r="G26" s="66">
        <v>200000</v>
      </c>
      <c r="H26" s="196">
        <f t="shared" si="0"/>
        <v>200000</v>
      </c>
      <c r="J26" s="209"/>
    </row>
    <row r="27" spans="1:10" s="169" customFormat="1" ht="15.75" customHeight="1">
      <c r="A27" s="183"/>
      <c r="B27" s="194">
        <f>B26+1</f>
        <v>6</v>
      </c>
      <c r="C27" s="195" t="s">
        <v>254</v>
      </c>
      <c r="D27" s="52" t="s">
        <v>244</v>
      </c>
      <c r="E27" s="193">
        <v>7</v>
      </c>
      <c r="F27" s="191" t="s">
        <v>249</v>
      </c>
      <c r="G27" s="66">
        <v>185000</v>
      </c>
      <c r="H27" s="196">
        <f t="shared" si="0"/>
        <v>1295000</v>
      </c>
      <c r="J27" s="209"/>
    </row>
    <row r="28" spans="1:10" s="169" customFormat="1" ht="15.75" customHeight="1">
      <c r="A28" s="183"/>
      <c r="B28" s="194"/>
      <c r="C28" s="195"/>
      <c r="D28" s="189"/>
      <c r="E28" s="193"/>
      <c r="F28" s="191"/>
      <c r="G28" s="66"/>
      <c r="H28" s="196"/>
      <c r="J28" s="209"/>
    </row>
    <row r="29" spans="1:10" s="169" customFormat="1" ht="15.75" customHeight="1">
      <c r="A29" s="183">
        <v>3</v>
      </c>
      <c r="B29" s="187" t="s">
        <v>255</v>
      </c>
      <c r="C29" s="197"/>
      <c r="D29" s="189"/>
      <c r="E29" s="193"/>
      <c r="F29" s="191"/>
      <c r="G29" s="66"/>
      <c r="H29" s="192">
        <f>SUM(H30:H30)</f>
        <v>13500000</v>
      </c>
      <c r="J29" s="209"/>
    </row>
    <row r="30" spans="1:10" s="169" customFormat="1" ht="15.75" customHeight="1">
      <c r="A30" s="183"/>
      <c r="B30" s="194">
        <v>1</v>
      </c>
      <c r="C30" s="198" t="s">
        <v>256</v>
      </c>
      <c r="D30" s="199" t="s">
        <v>257</v>
      </c>
      <c r="E30" s="190">
        <f>9*12</f>
        <v>108</v>
      </c>
      <c r="F30" s="200" t="s">
        <v>245</v>
      </c>
      <c r="G30" s="201">
        <v>125000</v>
      </c>
      <c r="H30" s="196">
        <f>E30*G30</f>
        <v>13500000</v>
      </c>
      <c r="I30" s="210"/>
      <c r="J30" s="209"/>
    </row>
    <row r="31" spans="1:10" s="169" customFormat="1" ht="15.75" customHeight="1">
      <c r="A31" s="183"/>
      <c r="B31" s="194"/>
      <c r="C31" s="202"/>
      <c r="D31" s="189"/>
      <c r="E31" s="193"/>
      <c r="F31" s="191"/>
      <c r="G31" s="66"/>
      <c r="H31" s="196"/>
      <c r="J31" s="209"/>
    </row>
    <row r="32" spans="1:10" s="169" customFormat="1" ht="15.75" customHeight="1">
      <c r="A32" s="183">
        <v>4</v>
      </c>
      <c r="B32" s="187" t="s">
        <v>258</v>
      </c>
      <c r="C32" s="203"/>
      <c r="D32" s="189"/>
      <c r="E32" s="193"/>
      <c r="F32" s="191"/>
      <c r="G32" s="66"/>
      <c r="H32" s="192">
        <f>SUM(H33:H62)</f>
        <v>85500000</v>
      </c>
      <c r="J32" s="209"/>
    </row>
    <row r="33" spans="1:10" s="169" customFormat="1" ht="15.75" customHeight="1">
      <c r="A33" s="183"/>
      <c r="B33" s="194">
        <v>1</v>
      </c>
      <c r="C33" s="74" t="s">
        <v>259</v>
      </c>
      <c r="D33" s="75" t="s">
        <v>260</v>
      </c>
      <c r="E33" s="190">
        <v>24</v>
      </c>
      <c r="F33" s="200" t="s">
        <v>245</v>
      </c>
      <c r="G33" s="66">
        <v>125000</v>
      </c>
      <c r="H33" s="196">
        <f>E33*G33</f>
        <v>3000000</v>
      </c>
      <c r="J33" s="209"/>
    </row>
    <row r="34" spans="1:10" s="169" customFormat="1" ht="15.75" customHeight="1">
      <c r="A34" s="183"/>
      <c r="B34" s="194">
        <f>B33+1</f>
        <v>2</v>
      </c>
      <c r="C34" s="74" t="s">
        <v>261</v>
      </c>
      <c r="D34" s="75" t="s">
        <v>260</v>
      </c>
      <c r="E34" s="190">
        <v>24</v>
      </c>
      <c r="F34" s="200" t="s">
        <v>245</v>
      </c>
      <c r="G34" s="66">
        <v>125000</v>
      </c>
      <c r="H34" s="196">
        <f>E34*G34</f>
        <v>3000000</v>
      </c>
      <c r="J34" s="209"/>
    </row>
    <row r="35" spans="1:10" s="169" customFormat="1" ht="15.75" customHeight="1">
      <c r="A35" s="183"/>
      <c r="B35" s="194">
        <f aca="true" t="shared" si="1" ref="B35:B61">B34+1</f>
        <v>3</v>
      </c>
      <c r="C35" s="74" t="s">
        <v>262</v>
      </c>
      <c r="D35" s="75" t="s">
        <v>260</v>
      </c>
      <c r="E35" s="190">
        <v>24</v>
      </c>
      <c r="F35" s="200" t="s">
        <v>245</v>
      </c>
      <c r="G35" s="66">
        <v>125000</v>
      </c>
      <c r="H35" s="196">
        <f aca="true" t="shared" si="2" ref="H35:H62">E35*G35</f>
        <v>3000000</v>
      </c>
      <c r="J35" s="209"/>
    </row>
    <row r="36" spans="1:10" s="169" customFormat="1" ht="15.75" customHeight="1">
      <c r="A36" s="183"/>
      <c r="B36" s="194">
        <f t="shared" si="1"/>
        <v>4</v>
      </c>
      <c r="C36" s="74" t="s">
        <v>263</v>
      </c>
      <c r="D36" s="75" t="s">
        <v>260</v>
      </c>
      <c r="E36" s="190">
        <v>24</v>
      </c>
      <c r="F36" s="200" t="s">
        <v>245</v>
      </c>
      <c r="G36" s="66">
        <v>125000</v>
      </c>
      <c r="H36" s="196">
        <f t="shared" si="2"/>
        <v>3000000</v>
      </c>
      <c r="J36" s="209"/>
    </row>
    <row r="37" spans="1:10" s="169" customFormat="1" ht="15.75" customHeight="1">
      <c r="A37" s="183"/>
      <c r="B37" s="194">
        <f t="shared" si="1"/>
        <v>5</v>
      </c>
      <c r="C37" s="74" t="s">
        <v>264</v>
      </c>
      <c r="D37" s="75" t="s">
        <v>265</v>
      </c>
      <c r="E37" s="190">
        <v>12</v>
      </c>
      <c r="F37" s="200" t="s">
        <v>245</v>
      </c>
      <c r="G37" s="66">
        <v>125000</v>
      </c>
      <c r="H37" s="196">
        <f t="shared" si="2"/>
        <v>1500000</v>
      </c>
      <c r="J37" s="209"/>
    </row>
    <row r="38" spans="1:10" s="169" customFormat="1" ht="15.75" customHeight="1">
      <c r="A38" s="183"/>
      <c r="B38" s="194">
        <f t="shared" si="1"/>
        <v>6</v>
      </c>
      <c r="C38" s="74" t="s">
        <v>266</v>
      </c>
      <c r="D38" s="75" t="s">
        <v>265</v>
      </c>
      <c r="E38" s="190">
        <v>24</v>
      </c>
      <c r="F38" s="200" t="s">
        <v>245</v>
      </c>
      <c r="G38" s="66">
        <v>125000</v>
      </c>
      <c r="H38" s="196">
        <f t="shared" si="2"/>
        <v>3000000</v>
      </c>
      <c r="J38" s="209"/>
    </row>
    <row r="39" spans="1:10" s="169" customFormat="1" ht="15.75" customHeight="1">
      <c r="A39" s="183"/>
      <c r="B39" s="194">
        <f t="shared" si="1"/>
        <v>7</v>
      </c>
      <c r="C39" s="74" t="s">
        <v>267</v>
      </c>
      <c r="D39" s="75" t="s">
        <v>265</v>
      </c>
      <c r="E39" s="190">
        <v>24</v>
      </c>
      <c r="F39" s="200" t="s">
        <v>245</v>
      </c>
      <c r="G39" s="66">
        <v>125000</v>
      </c>
      <c r="H39" s="196">
        <f t="shared" si="2"/>
        <v>3000000</v>
      </c>
      <c r="J39" s="209"/>
    </row>
    <row r="40" spans="1:10" s="169" customFormat="1" ht="15.75" customHeight="1">
      <c r="A40" s="183"/>
      <c r="B40" s="194">
        <f t="shared" si="1"/>
        <v>8</v>
      </c>
      <c r="C40" s="74" t="s">
        <v>268</v>
      </c>
      <c r="D40" s="75" t="s">
        <v>265</v>
      </c>
      <c r="E40" s="190">
        <v>24</v>
      </c>
      <c r="F40" s="200" t="s">
        <v>245</v>
      </c>
      <c r="G40" s="66">
        <v>125000</v>
      </c>
      <c r="H40" s="196">
        <f t="shared" si="2"/>
        <v>3000000</v>
      </c>
      <c r="J40" s="209"/>
    </row>
    <row r="41" spans="1:10" s="169" customFormat="1" ht="15.75" customHeight="1">
      <c r="A41" s="183"/>
      <c r="B41" s="194">
        <f t="shared" si="1"/>
        <v>9</v>
      </c>
      <c r="C41" s="74" t="s">
        <v>269</v>
      </c>
      <c r="D41" s="75" t="s">
        <v>270</v>
      </c>
      <c r="E41" s="190">
        <v>36</v>
      </c>
      <c r="F41" s="200" t="s">
        <v>245</v>
      </c>
      <c r="G41" s="66">
        <v>125000</v>
      </c>
      <c r="H41" s="196">
        <f t="shared" si="2"/>
        <v>4500000</v>
      </c>
      <c r="J41" s="209"/>
    </row>
    <row r="42" spans="1:10" s="169" customFormat="1" ht="15.75" customHeight="1">
      <c r="A42" s="183"/>
      <c r="B42" s="194">
        <f t="shared" si="1"/>
        <v>10</v>
      </c>
      <c r="C42" s="74" t="s">
        <v>271</v>
      </c>
      <c r="D42" s="75" t="s">
        <v>272</v>
      </c>
      <c r="E42" s="190">
        <v>12</v>
      </c>
      <c r="F42" s="200" t="s">
        <v>245</v>
      </c>
      <c r="G42" s="66">
        <v>125000</v>
      </c>
      <c r="H42" s="196">
        <f t="shared" si="2"/>
        <v>1500000</v>
      </c>
      <c r="J42" s="209"/>
    </row>
    <row r="43" spans="1:10" s="169" customFormat="1" ht="15.75" customHeight="1">
      <c r="A43" s="183"/>
      <c r="B43" s="194">
        <f t="shared" si="1"/>
        <v>11</v>
      </c>
      <c r="C43" s="74" t="s">
        <v>273</v>
      </c>
      <c r="D43" s="75" t="s">
        <v>272</v>
      </c>
      <c r="E43" s="190">
        <v>12</v>
      </c>
      <c r="F43" s="200" t="s">
        <v>245</v>
      </c>
      <c r="G43" s="66">
        <v>125000</v>
      </c>
      <c r="H43" s="196">
        <f t="shared" si="2"/>
        <v>1500000</v>
      </c>
      <c r="J43" s="209"/>
    </row>
    <row r="44" spans="1:10" s="169" customFormat="1" ht="15.75" customHeight="1">
      <c r="A44" s="183"/>
      <c r="B44" s="194">
        <f t="shared" si="1"/>
        <v>12</v>
      </c>
      <c r="C44" s="74" t="s">
        <v>274</v>
      </c>
      <c r="D44" s="75" t="s">
        <v>275</v>
      </c>
      <c r="E44" s="190">
        <v>36</v>
      </c>
      <c r="F44" s="200" t="s">
        <v>245</v>
      </c>
      <c r="G44" s="66">
        <v>125000</v>
      </c>
      <c r="H44" s="196">
        <f t="shared" si="2"/>
        <v>4500000</v>
      </c>
      <c r="J44" s="209"/>
    </row>
    <row r="45" spans="1:10" s="169" customFormat="1" ht="15.75" customHeight="1">
      <c r="A45" s="183"/>
      <c r="B45" s="194">
        <f t="shared" si="1"/>
        <v>13</v>
      </c>
      <c r="C45" s="74" t="s">
        <v>276</v>
      </c>
      <c r="D45" s="75" t="s">
        <v>163</v>
      </c>
      <c r="E45" s="190">
        <v>24</v>
      </c>
      <c r="F45" s="200" t="s">
        <v>245</v>
      </c>
      <c r="G45" s="66">
        <v>125000</v>
      </c>
      <c r="H45" s="196">
        <f t="shared" si="2"/>
        <v>3000000</v>
      </c>
      <c r="J45" s="209"/>
    </row>
    <row r="46" spans="1:10" s="169" customFormat="1" ht="15.75" customHeight="1">
      <c r="A46" s="183"/>
      <c r="B46" s="194">
        <f t="shared" si="1"/>
        <v>14</v>
      </c>
      <c r="C46" s="74" t="s">
        <v>277</v>
      </c>
      <c r="D46" s="75" t="s">
        <v>275</v>
      </c>
      <c r="E46" s="190">
        <v>24</v>
      </c>
      <c r="F46" s="200" t="s">
        <v>245</v>
      </c>
      <c r="G46" s="66">
        <v>125000</v>
      </c>
      <c r="H46" s="196">
        <f t="shared" si="2"/>
        <v>3000000</v>
      </c>
      <c r="J46" s="209"/>
    </row>
    <row r="47" spans="1:10" s="169" customFormat="1" ht="15.75" customHeight="1">
      <c r="A47" s="183"/>
      <c r="B47" s="194">
        <f t="shared" si="1"/>
        <v>15</v>
      </c>
      <c r="C47" s="74" t="s">
        <v>278</v>
      </c>
      <c r="D47" s="75" t="s">
        <v>279</v>
      </c>
      <c r="E47" s="190">
        <v>24</v>
      </c>
      <c r="F47" s="200" t="s">
        <v>245</v>
      </c>
      <c r="G47" s="66">
        <v>125000</v>
      </c>
      <c r="H47" s="196">
        <f t="shared" si="2"/>
        <v>3000000</v>
      </c>
      <c r="J47" s="209"/>
    </row>
    <row r="48" spans="1:10" s="169" customFormat="1" ht="15.75" customHeight="1">
      <c r="A48" s="183"/>
      <c r="B48" s="194">
        <f t="shared" si="1"/>
        <v>16</v>
      </c>
      <c r="C48" s="74" t="s">
        <v>280</v>
      </c>
      <c r="D48" s="75" t="s">
        <v>171</v>
      </c>
      <c r="E48" s="190">
        <v>24</v>
      </c>
      <c r="F48" s="200" t="s">
        <v>245</v>
      </c>
      <c r="G48" s="66">
        <v>125000</v>
      </c>
      <c r="H48" s="196">
        <f t="shared" si="2"/>
        <v>3000000</v>
      </c>
      <c r="J48" s="209"/>
    </row>
    <row r="49" spans="1:10" s="169" customFormat="1" ht="15.75" customHeight="1">
      <c r="A49" s="183"/>
      <c r="B49" s="194">
        <f t="shared" si="1"/>
        <v>17</v>
      </c>
      <c r="C49" s="74" t="s">
        <v>281</v>
      </c>
      <c r="D49" s="75" t="s">
        <v>282</v>
      </c>
      <c r="E49" s="190">
        <v>12</v>
      </c>
      <c r="F49" s="200" t="s">
        <v>245</v>
      </c>
      <c r="G49" s="66">
        <v>125000</v>
      </c>
      <c r="H49" s="196">
        <f t="shared" si="2"/>
        <v>1500000</v>
      </c>
      <c r="J49" s="209"/>
    </row>
    <row r="50" spans="1:10" s="169" customFormat="1" ht="15.75" customHeight="1">
      <c r="A50" s="183"/>
      <c r="B50" s="194">
        <f t="shared" si="1"/>
        <v>18</v>
      </c>
      <c r="C50" s="74" t="s">
        <v>283</v>
      </c>
      <c r="D50" s="75" t="s">
        <v>282</v>
      </c>
      <c r="E50" s="190">
        <v>12</v>
      </c>
      <c r="F50" s="200" t="s">
        <v>245</v>
      </c>
      <c r="G50" s="66">
        <v>125000</v>
      </c>
      <c r="H50" s="196">
        <f t="shared" si="2"/>
        <v>1500000</v>
      </c>
      <c r="J50" s="209"/>
    </row>
    <row r="51" spans="1:10" s="169" customFormat="1" ht="15.75" customHeight="1">
      <c r="A51" s="183"/>
      <c r="B51" s="194">
        <f t="shared" si="1"/>
        <v>19</v>
      </c>
      <c r="C51" s="74" t="s">
        <v>284</v>
      </c>
      <c r="D51" s="75" t="s">
        <v>285</v>
      </c>
      <c r="E51" s="190">
        <v>12</v>
      </c>
      <c r="F51" s="200" t="s">
        <v>245</v>
      </c>
      <c r="G51" s="66">
        <v>125000</v>
      </c>
      <c r="H51" s="196">
        <f t="shared" si="2"/>
        <v>1500000</v>
      </c>
      <c r="J51" s="209"/>
    </row>
    <row r="52" spans="1:10" s="169" customFormat="1" ht="15.75" customHeight="1">
      <c r="A52" s="183"/>
      <c r="B52" s="194">
        <f t="shared" si="1"/>
        <v>20</v>
      </c>
      <c r="C52" s="74" t="s">
        <v>286</v>
      </c>
      <c r="D52" s="75" t="s">
        <v>285</v>
      </c>
      <c r="E52" s="190">
        <v>24</v>
      </c>
      <c r="F52" s="200" t="s">
        <v>245</v>
      </c>
      <c r="G52" s="66">
        <v>125000</v>
      </c>
      <c r="H52" s="196">
        <f t="shared" si="2"/>
        <v>3000000</v>
      </c>
      <c r="J52" s="209"/>
    </row>
    <row r="53" spans="1:10" s="169" customFormat="1" ht="15.75" customHeight="1">
      <c r="A53" s="183"/>
      <c r="B53" s="194">
        <f t="shared" si="1"/>
        <v>21</v>
      </c>
      <c r="C53" s="74" t="s">
        <v>287</v>
      </c>
      <c r="D53" s="75" t="s">
        <v>135</v>
      </c>
      <c r="E53" s="190">
        <v>24</v>
      </c>
      <c r="F53" s="200" t="s">
        <v>245</v>
      </c>
      <c r="G53" s="66">
        <v>125000</v>
      </c>
      <c r="H53" s="196">
        <f t="shared" si="2"/>
        <v>3000000</v>
      </c>
      <c r="J53" s="209"/>
    </row>
    <row r="54" spans="1:10" s="169" customFormat="1" ht="15.75" customHeight="1">
      <c r="A54" s="183"/>
      <c r="B54" s="194">
        <f t="shared" si="1"/>
        <v>22</v>
      </c>
      <c r="C54" s="74" t="s">
        <v>288</v>
      </c>
      <c r="D54" s="75" t="s">
        <v>135</v>
      </c>
      <c r="E54" s="190">
        <v>24</v>
      </c>
      <c r="F54" s="200" t="s">
        <v>245</v>
      </c>
      <c r="G54" s="66">
        <v>125000</v>
      </c>
      <c r="H54" s="196">
        <f t="shared" si="2"/>
        <v>3000000</v>
      </c>
      <c r="J54" s="209"/>
    </row>
    <row r="55" spans="1:10" s="169" customFormat="1" ht="15.75" customHeight="1">
      <c r="A55" s="183"/>
      <c r="B55" s="194">
        <f t="shared" si="1"/>
        <v>23</v>
      </c>
      <c r="C55" s="74" t="s">
        <v>289</v>
      </c>
      <c r="D55" s="75" t="s">
        <v>135</v>
      </c>
      <c r="E55" s="190">
        <v>24</v>
      </c>
      <c r="F55" s="200" t="s">
        <v>245</v>
      </c>
      <c r="G55" s="66">
        <v>125000</v>
      </c>
      <c r="H55" s="196">
        <f t="shared" si="2"/>
        <v>3000000</v>
      </c>
      <c r="J55" s="209"/>
    </row>
    <row r="56" spans="1:10" s="169" customFormat="1" ht="15.75" customHeight="1">
      <c r="A56" s="183"/>
      <c r="B56" s="194">
        <f t="shared" si="1"/>
        <v>24</v>
      </c>
      <c r="C56" s="74" t="s">
        <v>290</v>
      </c>
      <c r="D56" s="75" t="s">
        <v>135</v>
      </c>
      <c r="E56" s="190">
        <v>24</v>
      </c>
      <c r="F56" s="200" t="s">
        <v>245</v>
      </c>
      <c r="G56" s="66">
        <v>125000</v>
      </c>
      <c r="H56" s="196">
        <f t="shared" si="2"/>
        <v>3000000</v>
      </c>
      <c r="J56" s="209"/>
    </row>
    <row r="57" spans="1:10" s="169" customFormat="1" ht="15.75" customHeight="1">
      <c r="A57" s="183"/>
      <c r="B57" s="194">
        <f t="shared" si="1"/>
        <v>25</v>
      </c>
      <c r="C57" s="46" t="s">
        <v>291</v>
      </c>
      <c r="D57" s="75" t="s">
        <v>292</v>
      </c>
      <c r="E57" s="190">
        <v>24</v>
      </c>
      <c r="F57" s="200" t="s">
        <v>245</v>
      </c>
      <c r="G57" s="66">
        <v>125000</v>
      </c>
      <c r="H57" s="196">
        <f t="shared" si="2"/>
        <v>3000000</v>
      </c>
      <c r="J57" s="209"/>
    </row>
    <row r="58" spans="1:10" s="169" customFormat="1" ht="15.75" customHeight="1">
      <c r="A58" s="183"/>
      <c r="B58" s="194">
        <f t="shared" si="1"/>
        <v>26</v>
      </c>
      <c r="C58" s="46" t="s">
        <v>263</v>
      </c>
      <c r="D58" s="75" t="s">
        <v>292</v>
      </c>
      <c r="E58" s="190">
        <v>24</v>
      </c>
      <c r="F58" s="200" t="s">
        <v>245</v>
      </c>
      <c r="G58" s="66">
        <v>125000</v>
      </c>
      <c r="H58" s="196">
        <f t="shared" si="2"/>
        <v>3000000</v>
      </c>
      <c r="J58" s="209"/>
    </row>
    <row r="59" spans="1:10" s="169" customFormat="1" ht="15.75" customHeight="1">
      <c r="A59" s="183"/>
      <c r="B59" s="194">
        <f t="shared" si="1"/>
        <v>27</v>
      </c>
      <c r="C59" s="74" t="s">
        <v>293</v>
      </c>
      <c r="D59" s="204" t="s">
        <v>294</v>
      </c>
      <c r="E59" s="190">
        <v>24</v>
      </c>
      <c r="F59" s="200" t="s">
        <v>245</v>
      </c>
      <c r="G59" s="66">
        <v>125000</v>
      </c>
      <c r="H59" s="196">
        <f t="shared" si="2"/>
        <v>3000000</v>
      </c>
      <c r="J59" s="209"/>
    </row>
    <row r="60" spans="1:10" s="169" customFormat="1" ht="15.75" customHeight="1">
      <c r="A60" s="183"/>
      <c r="B60" s="194">
        <f t="shared" si="1"/>
        <v>28</v>
      </c>
      <c r="C60" s="74" t="s">
        <v>295</v>
      </c>
      <c r="D60" s="204" t="s">
        <v>294</v>
      </c>
      <c r="E60" s="190">
        <v>24</v>
      </c>
      <c r="F60" s="200" t="s">
        <v>245</v>
      </c>
      <c r="G60" s="66">
        <v>125000</v>
      </c>
      <c r="H60" s="196">
        <f t="shared" si="2"/>
        <v>3000000</v>
      </c>
      <c r="J60" s="209"/>
    </row>
    <row r="61" spans="1:10" s="169" customFormat="1" ht="15.75" customHeight="1">
      <c r="A61" s="183"/>
      <c r="B61" s="194">
        <f t="shared" si="1"/>
        <v>29</v>
      </c>
      <c r="C61" s="74" t="s">
        <v>296</v>
      </c>
      <c r="D61" s="204" t="s">
        <v>294</v>
      </c>
      <c r="E61" s="190">
        <v>24</v>
      </c>
      <c r="F61" s="200" t="s">
        <v>245</v>
      </c>
      <c r="G61" s="66">
        <v>125000</v>
      </c>
      <c r="H61" s="196">
        <f t="shared" si="2"/>
        <v>3000000</v>
      </c>
      <c r="J61" s="209"/>
    </row>
    <row r="62" spans="1:10" s="169" customFormat="1" ht="15.75" customHeight="1">
      <c r="A62" s="183"/>
      <c r="B62" s="194">
        <v>30</v>
      </c>
      <c r="C62" s="74" t="s">
        <v>297</v>
      </c>
      <c r="D62" s="205" t="s">
        <v>298</v>
      </c>
      <c r="E62" s="190">
        <v>36</v>
      </c>
      <c r="F62" s="200" t="s">
        <v>245</v>
      </c>
      <c r="G62" s="66">
        <v>125000</v>
      </c>
      <c r="H62" s="196">
        <f t="shared" si="2"/>
        <v>4500000</v>
      </c>
      <c r="J62" s="209"/>
    </row>
    <row r="63" spans="1:10" s="169" customFormat="1" ht="15.75" customHeight="1">
      <c r="A63" s="183"/>
      <c r="B63" s="194"/>
      <c r="C63" s="206"/>
      <c r="D63" s="189"/>
      <c r="E63" s="193"/>
      <c r="F63" s="191"/>
      <c r="G63" s="66"/>
      <c r="H63" s="196"/>
      <c r="J63" s="209"/>
    </row>
    <row r="64" spans="1:10" s="169" customFormat="1" ht="15.75" customHeight="1">
      <c r="A64" s="183">
        <v>5</v>
      </c>
      <c r="B64" s="187" t="s">
        <v>299</v>
      </c>
      <c r="C64" s="195"/>
      <c r="D64" s="189"/>
      <c r="E64" s="193"/>
      <c r="F64" s="191"/>
      <c r="G64" s="66"/>
      <c r="H64" s="192">
        <f>SUM(H65:H65)</f>
        <v>1500000</v>
      </c>
      <c r="J64" s="209"/>
    </row>
    <row r="65" spans="1:10" s="169" customFormat="1" ht="18.75" customHeight="1">
      <c r="A65" s="183"/>
      <c r="B65" s="194">
        <v>1</v>
      </c>
      <c r="C65" s="46" t="s">
        <v>299</v>
      </c>
      <c r="D65" s="52" t="s">
        <v>300</v>
      </c>
      <c r="E65" s="190">
        <v>12</v>
      </c>
      <c r="F65" s="200" t="s">
        <v>245</v>
      </c>
      <c r="G65" s="201">
        <v>125000</v>
      </c>
      <c r="H65" s="196">
        <f>E65*G65</f>
        <v>1500000</v>
      </c>
      <c r="J65" s="209"/>
    </row>
    <row r="66" spans="1:10" s="169" customFormat="1" ht="15.75" customHeight="1">
      <c r="A66" s="183"/>
      <c r="B66" s="194"/>
      <c r="C66" s="195"/>
      <c r="D66" s="189"/>
      <c r="E66" s="193"/>
      <c r="F66" s="191"/>
      <c r="G66" s="66"/>
      <c r="H66" s="196"/>
      <c r="J66" s="209"/>
    </row>
    <row r="67" spans="1:10" s="169" customFormat="1" ht="15.75" customHeight="1" hidden="1">
      <c r="A67" s="183"/>
      <c r="B67" s="187" t="s">
        <v>301</v>
      </c>
      <c r="C67" s="195"/>
      <c r="D67" s="189"/>
      <c r="E67" s="193"/>
      <c r="F67" s="191"/>
      <c r="G67" s="66"/>
      <c r="H67" s="192">
        <f>SUM(H68:H69)</f>
        <v>0</v>
      </c>
      <c r="J67" s="209"/>
    </row>
    <row r="68" spans="1:10" s="169" customFormat="1" ht="15.75" customHeight="1" hidden="1">
      <c r="A68" s="183"/>
      <c r="B68" s="194">
        <v>1</v>
      </c>
      <c r="C68" s="211"/>
      <c r="D68" s="189"/>
      <c r="E68" s="193"/>
      <c r="F68" s="191"/>
      <c r="G68" s="66">
        <v>125000</v>
      </c>
      <c r="H68" s="196">
        <f>E68*G68</f>
        <v>0</v>
      </c>
      <c r="J68" s="209"/>
    </row>
    <row r="69" spans="1:10" s="169" customFormat="1" ht="15.75" customHeight="1" hidden="1">
      <c r="A69" s="183"/>
      <c r="B69" s="194">
        <f>B68+1</f>
        <v>2</v>
      </c>
      <c r="C69" s="211"/>
      <c r="D69" s="189"/>
      <c r="E69" s="193"/>
      <c r="F69" s="191"/>
      <c r="G69" s="66">
        <v>125000</v>
      </c>
      <c r="H69" s="196">
        <f>E69*G69</f>
        <v>0</v>
      </c>
      <c r="J69" s="209"/>
    </row>
    <row r="70" spans="1:8" ht="15.75" customHeight="1">
      <c r="A70" s="183">
        <v>6</v>
      </c>
      <c r="B70" s="187" t="s">
        <v>302</v>
      </c>
      <c r="C70" s="195"/>
      <c r="D70" s="189"/>
      <c r="E70" s="193"/>
      <c r="F70" s="191"/>
      <c r="G70" s="66"/>
      <c r="H70" s="192">
        <f>SUM(H71:H71)</f>
        <v>4500000</v>
      </c>
    </row>
    <row r="71" spans="1:8" ht="15.75" customHeight="1">
      <c r="A71" s="183"/>
      <c r="B71" s="194">
        <v>1</v>
      </c>
      <c r="C71" s="74" t="s">
        <v>302</v>
      </c>
      <c r="D71" s="52" t="s">
        <v>303</v>
      </c>
      <c r="E71" s="190">
        <v>36</v>
      </c>
      <c r="F71" s="200" t="s">
        <v>245</v>
      </c>
      <c r="G71" s="201">
        <v>125000</v>
      </c>
      <c r="H71" s="196">
        <f>E71*G71</f>
        <v>4500000</v>
      </c>
    </row>
    <row r="72" spans="1:8" ht="15.75" customHeight="1">
      <c r="A72" s="183"/>
      <c r="B72" s="194"/>
      <c r="C72" s="212"/>
      <c r="D72" s="52"/>
      <c r="E72" s="190"/>
      <c r="F72" s="200"/>
      <c r="G72" s="201"/>
      <c r="H72" s="196"/>
    </row>
    <row r="73" spans="1:8" ht="15.75" customHeight="1">
      <c r="A73" s="183"/>
      <c r="B73" s="194"/>
      <c r="C73" s="212"/>
      <c r="D73" s="52"/>
      <c r="E73" s="190"/>
      <c r="F73" s="200"/>
      <c r="G73" s="201"/>
      <c r="H73" s="196"/>
    </row>
    <row r="74" spans="1:8" ht="15.75" customHeight="1">
      <c r="A74" s="183">
        <v>7</v>
      </c>
      <c r="B74" s="187" t="s">
        <v>304</v>
      </c>
      <c r="C74" s="212"/>
      <c r="D74" s="52"/>
      <c r="E74" s="190"/>
      <c r="F74" s="200"/>
      <c r="G74" s="201"/>
      <c r="H74" s="192">
        <f>SUM(H75:H104)</f>
        <v>51000000</v>
      </c>
    </row>
    <row r="75" spans="1:8" ht="15.75" customHeight="1">
      <c r="A75" s="183"/>
      <c r="B75" s="194">
        <v>1</v>
      </c>
      <c r="C75" s="213" t="s">
        <v>305</v>
      </c>
      <c r="D75" s="371" t="s">
        <v>306</v>
      </c>
      <c r="E75" s="214">
        <v>12</v>
      </c>
      <c r="F75" s="206" t="s">
        <v>245</v>
      </c>
      <c r="G75" s="201">
        <v>125000</v>
      </c>
      <c r="H75" s="196">
        <f>E75*G75</f>
        <v>1500000</v>
      </c>
    </row>
    <row r="76" spans="1:8" ht="15.75" customHeight="1">
      <c r="A76" s="183"/>
      <c r="B76" s="194">
        <f>B75+1</f>
        <v>2</v>
      </c>
      <c r="C76" s="213" t="s">
        <v>307</v>
      </c>
      <c r="D76" s="371" t="s">
        <v>306</v>
      </c>
      <c r="E76" s="214">
        <v>12</v>
      </c>
      <c r="F76" s="206" t="s">
        <v>245</v>
      </c>
      <c r="G76" s="201">
        <v>125000</v>
      </c>
      <c r="H76" s="196">
        <f>E76*G76</f>
        <v>1500000</v>
      </c>
    </row>
    <row r="77" spans="1:8" ht="15.75" customHeight="1">
      <c r="A77" s="183"/>
      <c r="B77" s="194">
        <f aca="true" t="shared" si="3" ref="B77:B104">B76+1</f>
        <v>3</v>
      </c>
      <c r="C77" s="213" t="s">
        <v>308</v>
      </c>
      <c r="D77" s="371" t="s">
        <v>306</v>
      </c>
      <c r="E77" s="214">
        <v>12</v>
      </c>
      <c r="F77" s="206" t="s">
        <v>245</v>
      </c>
      <c r="G77" s="201">
        <v>125000</v>
      </c>
      <c r="H77" s="196">
        <f>E77*G77</f>
        <v>1500000</v>
      </c>
    </row>
    <row r="78" spans="1:8" ht="15.75" customHeight="1">
      <c r="A78" s="183"/>
      <c r="B78" s="194">
        <f t="shared" si="3"/>
        <v>4</v>
      </c>
      <c r="C78" s="213" t="s">
        <v>309</v>
      </c>
      <c r="D78" s="371" t="s">
        <v>306</v>
      </c>
      <c r="E78" s="214">
        <v>12</v>
      </c>
      <c r="F78" s="206" t="s">
        <v>245</v>
      </c>
      <c r="G78" s="201">
        <v>125000</v>
      </c>
      <c r="H78" s="196">
        <f aca="true" t="shared" si="4" ref="H78:H104">E78*G78</f>
        <v>1500000</v>
      </c>
    </row>
    <row r="79" spans="1:8" ht="15.75" customHeight="1">
      <c r="A79" s="183"/>
      <c r="B79" s="194">
        <f t="shared" si="3"/>
        <v>5</v>
      </c>
      <c r="C79" s="213" t="s">
        <v>310</v>
      </c>
      <c r="D79" s="371" t="s">
        <v>265</v>
      </c>
      <c r="E79" s="214">
        <v>12</v>
      </c>
      <c r="F79" s="206" t="s">
        <v>245</v>
      </c>
      <c r="G79" s="201">
        <v>125000</v>
      </c>
      <c r="H79" s="196">
        <f t="shared" si="4"/>
        <v>1500000</v>
      </c>
    </row>
    <row r="80" spans="1:8" ht="15.75" customHeight="1">
      <c r="A80" s="183"/>
      <c r="B80" s="194">
        <f t="shared" si="3"/>
        <v>6</v>
      </c>
      <c r="C80" s="213" t="s">
        <v>311</v>
      </c>
      <c r="D80" s="371" t="s">
        <v>265</v>
      </c>
      <c r="E80" s="214">
        <v>12</v>
      </c>
      <c r="F80" s="206" t="s">
        <v>245</v>
      </c>
      <c r="G80" s="201">
        <v>125000</v>
      </c>
      <c r="H80" s="196">
        <f t="shared" si="4"/>
        <v>1500000</v>
      </c>
    </row>
    <row r="81" spans="1:8" ht="15.75" customHeight="1">
      <c r="A81" s="183"/>
      <c r="B81" s="194">
        <f t="shared" si="3"/>
        <v>7</v>
      </c>
      <c r="C81" s="213" t="s">
        <v>312</v>
      </c>
      <c r="D81" s="371" t="s">
        <v>265</v>
      </c>
      <c r="E81" s="214">
        <v>12</v>
      </c>
      <c r="F81" s="206" t="s">
        <v>245</v>
      </c>
      <c r="G81" s="201">
        <v>125000</v>
      </c>
      <c r="H81" s="196">
        <f t="shared" si="4"/>
        <v>1500000</v>
      </c>
    </row>
    <row r="82" spans="1:8" ht="15.75" customHeight="1">
      <c r="A82" s="183"/>
      <c r="B82" s="194">
        <f t="shared" si="3"/>
        <v>8</v>
      </c>
      <c r="C82" s="213" t="s">
        <v>313</v>
      </c>
      <c r="D82" s="371" t="s">
        <v>265</v>
      </c>
      <c r="E82" s="214">
        <v>12</v>
      </c>
      <c r="F82" s="206" t="s">
        <v>245</v>
      </c>
      <c r="G82" s="201">
        <v>125000</v>
      </c>
      <c r="H82" s="196">
        <f t="shared" si="4"/>
        <v>1500000</v>
      </c>
    </row>
    <row r="83" spans="1:8" ht="15.75" customHeight="1">
      <c r="A83" s="183"/>
      <c r="B83" s="194">
        <f t="shared" si="3"/>
        <v>9</v>
      </c>
      <c r="C83" s="213" t="s">
        <v>314</v>
      </c>
      <c r="D83" s="371" t="s">
        <v>265</v>
      </c>
      <c r="E83" s="214">
        <v>12</v>
      </c>
      <c r="F83" s="206" t="s">
        <v>245</v>
      </c>
      <c r="G83" s="201">
        <v>125000</v>
      </c>
      <c r="H83" s="196">
        <f t="shared" si="4"/>
        <v>1500000</v>
      </c>
    </row>
    <row r="84" spans="1:8" ht="15.75" customHeight="1">
      <c r="A84" s="183"/>
      <c r="B84" s="194">
        <f t="shared" si="3"/>
        <v>10</v>
      </c>
      <c r="C84" s="213" t="s">
        <v>315</v>
      </c>
      <c r="D84" s="371" t="s">
        <v>316</v>
      </c>
      <c r="E84" s="214">
        <v>24</v>
      </c>
      <c r="F84" s="206" t="s">
        <v>245</v>
      </c>
      <c r="G84" s="201">
        <v>125000</v>
      </c>
      <c r="H84" s="196">
        <f t="shared" si="4"/>
        <v>3000000</v>
      </c>
    </row>
    <row r="85" spans="1:8" ht="15.75" customHeight="1">
      <c r="A85" s="183"/>
      <c r="B85" s="194">
        <f t="shared" si="3"/>
        <v>11</v>
      </c>
      <c r="C85" s="213" t="s">
        <v>317</v>
      </c>
      <c r="D85" s="371" t="s">
        <v>316</v>
      </c>
      <c r="E85" s="214">
        <v>12</v>
      </c>
      <c r="F85" s="206" t="s">
        <v>245</v>
      </c>
      <c r="G85" s="201">
        <v>125000</v>
      </c>
      <c r="H85" s="196">
        <f t="shared" si="4"/>
        <v>1500000</v>
      </c>
    </row>
    <row r="86" spans="1:8" ht="15.75" customHeight="1">
      <c r="A86" s="183"/>
      <c r="B86" s="194">
        <f t="shared" si="3"/>
        <v>12</v>
      </c>
      <c r="C86" s="213" t="s">
        <v>318</v>
      </c>
      <c r="D86" s="371" t="s">
        <v>275</v>
      </c>
      <c r="E86" s="214">
        <v>12</v>
      </c>
      <c r="F86" s="206" t="s">
        <v>245</v>
      </c>
      <c r="G86" s="201">
        <v>125000</v>
      </c>
      <c r="H86" s="196">
        <f t="shared" si="4"/>
        <v>1500000</v>
      </c>
    </row>
    <row r="87" spans="1:8" ht="15.75" customHeight="1">
      <c r="A87" s="183"/>
      <c r="B87" s="194">
        <f t="shared" si="3"/>
        <v>13</v>
      </c>
      <c r="C87" s="213" t="s">
        <v>319</v>
      </c>
      <c r="D87" s="371" t="s">
        <v>275</v>
      </c>
      <c r="E87" s="214">
        <v>12</v>
      </c>
      <c r="F87" s="206" t="s">
        <v>245</v>
      </c>
      <c r="G87" s="201">
        <v>125000</v>
      </c>
      <c r="H87" s="196">
        <f t="shared" si="4"/>
        <v>1500000</v>
      </c>
    </row>
    <row r="88" spans="1:8" ht="15.75" customHeight="1">
      <c r="A88" s="183"/>
      <c r="B88" s="194">
        <f t="shared" si="3"/>
        <v>14</v>
      </c>
      <c r="C88" s="213" t="s">
        <v>320</v>
      </c>
      <c r="D88" s="371" t="s">
        <v>279</v>
      </c>
      <c r="E88" s="214">
        <v>12</v>
      </c>
      <c r="F88" s="206" t="s">
        <v>245</v>
      </c>
      <c r="G88" s="201">
        <v>125000</v>
      </c>
      <c r="H88" s="196">
        <f t="shared" si="4"/>
        <v>1500000</v>
      </c>
    </row>
    <row r="89" spans="1:8" ht="15.75" customHeight="1">
      <c r="A89" s="183"/>
      <c r="B89" s="194">
        <f t="shared" si="3"/>
        <v>15</v>
      </c>
      <c r="C89" s="213" t="s">
        <v>321</v>
      </c>
      <c r="D89" s="371" t="s">
        <v>279</v>
      </c>
      <c r="E89" s="214">
        <v>12</v>
      </c>
      <c r="F89" s="206" t="s">
        <v>245</v>
      </c>
      <c r="G89" s="201">
        <v>125000</v>
      </c>
      <c r="H89" s="196">
        <f t="shared" si="4"/>
        <v>1500000</v>
      </c>
    </row>
    <row r="90" spans="1:8" ht="15.75" customHeight="1">
      <c r="A90" s="183"/>
      <c r="B90" s="194">
        <f t="shared" si="3"/>
        <v>16</v>
      </c>
      <c r="C90" s="213" t="s">
        <v>322</v>
      </c>
      <c r="D90" s="371" t="s">
        <v>279</v>
      </c>
      <c r="E90" s="214">
        <v>12</v>
      </c>
      <c r="F90" s="206" t="s">
        <v>245</v>
      </c>
      <c r="G90" s="201">
        <v>125000</v>
      </c>
      <c r="H90" s="196">
        <f t="shared" si="4"/>
        <v>1500000</v>
      </c>
    </row>
    <row r="91" spans="1:8" ht="15.75" customHeight="1">
      <c r="A91" s="183"/>
      <c r="B91" s="194">
        <f t="shared" si="3"/>
        <v>17</v>
      </c>
      <c r="C91" s="213" t="s">
        <v>323</v>
      </c>
      <c r="D91" s="371" t="s">
        <v>324</v>
      </c>
      <c r="E91" s="214">
        <v>12</v>
      </c>
      <c r="F91" s="206" t="s">
        <v>245</v>
      </c>
      <c r="G91" s="201">
        <v>125000</v>
      </c>
      <c r="H91" s="196">
        <f t="shared" si="4"/>
        <v>1500000</v>
      </c>
    </row>
    <row r="92" spans="1:8" ht="15.75" customHeight="1">
      <c r="A92" s="183"/>
      <c r="B92" s="194">
        <f t="shared" si="3"/>
        <v>18</v>
      </c>
      <c r="C92" s="213" t="s">
        <v>325</v>
      </c>
      <c r="D92" s="371" t="s">
        <v>324</v>
      </c>
      <c r="E92" s="214">
        <v>12</v>
      </c>
      <c r="F92" s="206" t="s">
        <v>245</v>
      </c>
      <c r="G92" s="201">
        <v>125000</v>
      </c>
      <c r="H92" s="196">
        <f t="shared" si="4"/>
        <v>1500000</v>
      </c>
    </row>
    <row r="93" spans="1:8" ht="15.75" customHeight="1">
      <c r="A93" s="183"/>
      <c r="B93" s="194">
        <f t="shared" si="3"/>
        <v>19</v>
      </c>
      <c r="C93" s="213" t="s">
        <v>326</v>
      </c>
      <c r="D93" s="371" t="s">
        <v>327</v>
      </c>
      <c r="E93" s="214">
        <v>12</v>
      </c>
      <c r="F93" s="206" t="s">
        <v>245</v>
      </c>
      <c r="G93" s="201">
        <v>125000</v>
      </c>
      <c r="H93" s="196">
        <f t="shared" si="4"/>
        <v>1500000</v>
      </c>
    </row>
    <row r="94" spans="1:8" ht="15.75" customHeight="1">
      <c r="A94" s="183"/>
      <c r="B94" s="194">
        <f t="shared" si="3"/>
        <v>20</v>
      </c>
      <c r="C94" s="213" t="s">
        <v>328</v>
      </c>
      <c r="D94" s="371" t="s">
        <v>327</v>
      </c>
      <c r="E94" s="214">
        <v>24</v>
      </c>
      <c r="F94" s="206" t="s">
        <v>245</v>
      </c>
      <c r="G94" s="201">
        <v>125000</v>
      </c>
      <c r="H94" s="196">
        <f t="shared" si="4"/>
        <v>3000000</v>
      </c>
    </row>
    <row r="95" spans="1:8" ht="15.75" customHeight="1">
      <c r="A95" s="183"/>
      <c r="B95" s="194">
        <f t="shared" si="3"/>
        <v>21</v>
      </c>
      <c r="C95" s="213" t="s">
        <v>329</v>
      </c>
      <c r="D95" s="371" t="s">
        <v>330</v>
      </c>
      <c r="E95" s="214">
        <v>12</v>
      </c>
      <c r="F95" s="206" t="s">
        <v>245</v>
      </c>
      <c r="G95" s="201">
        <v>125000</v>
      </c>
      <c r="H95" s="196">
        <f t="shared" si="4"/>
        <v>1500000</v>
      </c>
    </row>
    <row r="96" spans="1:8" ht="15.75" customHeight="1">
      <c r="A96" s="183"/>
      <c r="B96" s="194">
        <f t="shared" si="3"/>
        <v>22</v>
      </c>
      <c r="C96" s="213" t="s">
        <v>331</v>
      </c>
      <c r="D96" s="371" t="s">
        <v>330</v>
      </c>
      <c r="E96" s="214">
        <v>12</v>
      </c>
      <c r="F96" s="206" t="s">
        <v>245</v>
      </c>
      <c r="G96" s="201">
        <v>125000</v>
      </c>
      <c r="H96" s="196">
        <f t="shared" si="4"/>
        <v>1500000</v>
      </c>
    </row>
    <row r="97" spans="1:8" ht="15.75" customHeight="1">
      <c r="A97" s="183"/>
      <c r="B97" s="194">
        <f t="shared" si="3"/>
        <v>23</v>
      </c>
      <c r="C97" s="213" t="s">
        <v>332</v>
      </c>
      <c r="D97" s="371" t="s">
        <v>330</v>
      </c>
      <c r="E97" s="214">
        <v>12</v>
      </c>
      <c r="F97" s="206" t="s">
        <v>245</v>
      </c>
      <c r="G97" s="201">
        <v>125000</v>
      </c>
      <c r="H97" s="196">
        <f t="shared" si="4"/>
        <v>1500000</v>
      </c>
    </row>
    <row r="98" spans="1:8" ht="15.75" customHeight="1">
      <c r="A98" s="183"/>
      <c r="B98" s="194">
        <f t="shared" si="3"/>
        <v>24</v>
      </c>
      <c r="C98" s="213" t="s">
        <v>333</v>
      </c>
      <c r="D98" s="204" t="s">
        <v>292</v>
      </c>
      <c r="E98" s="214">
        <v>12</v>
      </c>
      <c r="F98" s="206" t="s">
        <v>245</v>
      </c>
      <c r="G98" s="201">
        <v>125000</v>
      </c>
      <c r="H98" s="196">
        <f t="shared" si="4"/>
        <v>1500000</v>
      </c>
    </row>
    <row r="99" spans="1:8" ht="15.75" customHeight="1">
      <c r="A99" s="183"/>
      <c r="B99" s="194">
        <f t="shared" si="3"/>
        <v>25</v>
      </c>
      <c r="C99" s="213" t="s">
        <v>334</v>
      </c>
      <c r="D99" s="204" t="s">
        <v>292</v>
      </c>
      <c r="E99" s="214">
        <v>12</v>
      </c>
      <c r="F99" s="206" t="s">
        <v>245</v>
      </c>
      <c r="G99" s="201">
        <v>125000</v>
      </c>
      <c r="H99" s="196">
        <f t="shared" si="4"/>
        <v>1500000</v>
      </c>
    </row>
    <row r="100" spans="1:8" ht="15.75" customHeight="1">
      <c r="A100" s="183"/>
      <c r="B100" s="194">
        <f t="shared" si="3"/>
        <v>26</v>
      </c>
      <c r="C100" s="213" t="s">
        <v>335</v>
      </c>
      <c r="D100" s="204" t="s">
        <v>292</v>
      </c>
      <c r="E100" s="214">
        <v>12</v>
      </c>
      <c r="F100" s="206" t="s">
        <v>245</v>
      </c>
      <c r="G100" s="201">
        <v>125000</v>
      </c>
      <c r="H100" s="196">
        <f t="shared" si="4"/>
        <v>1500000</v>
      </c>
    </row>
    <row r="101" spans="1:8" ht="15.75" customHeight="1">
      <c r="A101" s="183"/>
      <c r="B101" s="194">
        <f t="shared" si="3"/>
        <v>27</v>
      </c>
      <c r="C101" s="213" t="s">
        <v>336</v>
      </c>
      <c r="D101" s="204" t="s">
        <v>294</v>
      </c>
      <c r="E101" s="214">
        <v>24</v>
      </c>
      <c r="F101" s="206" t="s">
        <v>245</v>
      </c>
      <c r="G101" s="201">
        <v>125000</v>
      </c>
      <c r="H101" s="196">
        <f t="shared" si="4"/>
        <v>3000000</v>
      </c>
    </row>
    <row r="102" spans="1:8" ht="15.75" customHeight="1">
      <c r="A102" s="183"/>
      <c r="B102" s="194">
        <f t="shared" si="3"/>
        <v>28</v>
      </c>
      <c r="C102" s="213" t="s">
        <v>337</v>
      </c>
      <c r="D102" s="204" t="s">
        <v>294</v>
      </c>
      <c r="E102" s="214">
        <v>24</v>
      </c>
      <c r="F102" s="206" t="s">
        <v>245</v>
      </c>
      <c r="G102" s="201">
        <v>125000</v>
      </c>
      <c r="H102" s="196">
        <f t="shared" si="4"/>
        <v>3000000</v>
      </c>
    </row>
    <row r="103" spans="1:8" ht="15.75" customHeight="1">
      <c r="A103" s="183"/>
      <c r="B103" s="194">
        <f t="shared" si="3"/>
        <v>29</v>
      </c>
      <c r="C103" s="213" t="s">
        <v>338</v>
      </c>
      <c r="D103" s="204" t="s">
        <v>294</v>
      </c>
      <c r="E103" s="214">
        <v>12</v>
      </c>
      <c r="F103" s="206" t="s">
        <v>245</v>
      </c>
      <c r="G103" s="201">
        <v>125000</v>
      </c>
      <c r="H103" s="196">
        <f t="shared" si="4"/>
        <v>1500000</v>
      </c>
    </row>
    <row r="104" spans="1:8" ht="15.75" customHeight="1">
      <c r="A104" s="183"/>
      <c r="B104" s="194">
        <f t="shared" si="3"/>
        <v>30</v>
      </c>
      <c r="C104" s="213" t="s">
        <v>339</v>
      </c>
      <c r="D104" s="371" t="s">
        <v>298</v>
      </c>
      <c r="E104" s="214">
        <v>12</v>
      </c>
      <c r="F104" s="206" t="s">
        <v>245</v>
      </c>
      <c r="G104" s="201">
        <v>125000</v>
      </c>
      <c r="H104" s="196">
        <f t="shared" si="4"/>
        <v>1500000</v>
      </c>
    </row>
    <row r="105" spans="1:8" ht="15.75" customHeight="1">
      <c r="A105" s="183"/>
      <c r="B105" s="194"/>
      <c r="C105" s="206"/>
      <c r="D105" s="189"/>
      <c r="E105" s="214"/>
      <c r="F105" s="206"/>
      <c r="G105" s="201"/>
      <c r="H105" s="196"/>
    </row>
    <row r="106" spans="1:10" ht="15.75" customHeight="1">
      <c r="A106" s="183">
        <v>8</v>
      </c>
      <c r="B106" s="372" t="s">
        <v>340</v>
      </c>
      <c r="C106" s="195"/>
      <c r="D106" s="189"/>
      <c r="E106" s="193"/>
      <c r="F106" s="191"/>
      <c r="G106" s="66"/>
      <c r="H106" s="192">
        <f>SUM(H107:H110)</f>
        <v>50000000</v>
      </c>
      <c r="J106" s="175">
        <v>50000000</v>
      </c>
    </row>
    <row r="107" spans="1:8" ht="15.75" customHeight="1">
      <c r="A107" s="183"/>
      <c r="B107" s="194">
        <v>1</v>
      </c>
      <c r="C107" s="46" t="s">
        <v>341</v>
      </c>
      <c r="D107" s="47" t="s">
        <v>342</v>
      </c>
      <c r="E107" s="193">
        <v>1</v>
      </c>
      <c r="F107" s="191" t="s">
        <v>124</v>
      </c>
      <c r="G107" s="215">
        <v>20000000</v>
      </c>
      <c r="H107" s="196">
        <f>E107*G107</f>
        <v>20000000</v>
      </c>
    </row>
    <row r="108" spans="1:10" ht="15.75" customHeight="1">
      <c r="A108" s="183"/>
      <c r="B108" s="194">
        <v>2</v>
      </c>
      <c r="C108" s="46" t="s">
        <v>343</v>
      </c>
      <c r="D108" s="47" t="s">
        <v>306</v>
      </c>
      <c r="E108" s="193">
        <v>1</v>
      </c>
      <c r="F108" s="191" t="s">
        <v>124</v>
      </c>
      <c r="G108" s="66">
        <v>15000000</v>
      </c>
      <c r="H108" s="196">
        <f>E108*G108</f>
        <v>15000000</v>
      </c>
      <c r="J108" s="221" t="s">
        <v>344</v>
      </c>
    </row>
    <row r="109" spans="1:10" ht="15.75" customHeight="1">
      <c r="A109" s="183"/>
      <c r="B109" s="194">
        <v>3</v>
      </c>
      <c r="C109" s="46" t="s">
        <v>345</v>
      </c>
      <c r="D109" s="47" t="s">
        <v>327</v>
      </c>
      <c r="E109" s="193">
        <v>1</v>
      </c>
      <c r="F109" s="191" t="s">
        <v>124</v>
      </c>
      <c r="G109" s="66">
        <v>7500000</v>
      </c>
      <c r="H109" s="196">
        <f>E109*G109</f>
        <v>7500000</v>
      </c>
      <c r="J109" s="221"/>
    </row>
    <row r="110" spans="1:10" ht="15.75" customHeight="1">
      <c r="A110" s="183"/>
      <c r="B110" s="194">
        <v>4</v>
      </c>
      <c r="C110" s="46" t="s">
        <v>346</v>
      </c>
      <c r="D110" s="47" t="s">
        <v>330</v>
      </c>
      <c r="E110" s="193">
        <v>1</v>
      </c>
      <c r="F110" s="191" t="s">
        <v>124</v>
      </c>
      <c r="G110" s="66">
        <v>7500000</v>
      </c>
      <c r="H110" s="196">
        <f>E110*G110</f>
        <v>7500000</v>
      </c>
      <c r="J110" s="221"/>
    </row>
    <row r="111" spans="1:2" ht="15.75" customHeight="1">
      <c r="A111" s="216"/>
      <c r="B111" s="194"/>
    </row>
    <row r="112" spans="1:8" ht="15.75" customHeight="1">
      <c r="A112" s="183">
        <v>9</v>
      </c>
      <c r="B112" s="372" t="s">
        <v>347</v>
      </c>
      <c r="C112" s="195"/>
      <c r="D112" s="189"/>
      <c r="E112" s="193"/>
      <c r="F112" s="191"/>
      <c r="G112" s="66"/>
      <c r="H112" s="192">
        <f>+H113</f>
        <v>7000000</v>
      </c>
    </row>
    <row r="113" spans="1:8" ht="15.75" customHeight="1">
      <c r="A113" s="216"/>
      <c r="B113" s="194">
        <v>1</v>
      </c>
      <c r="C113" s="195" t="s">
        <v>348</v>
      </c>
      <c r="D113" s="217" t="s">
        <v>349</v>
      </c>
      <c r="E113" s="193">
        <v>1</v>
      </c>
      <c r="F113" s="191" t="s">
        <v>124</v>
      </c>
      <c r="G113" s="215">
        <v>7000000</v>
      </c>
      <c r="H113" s="196">
        <f>E113*G113</f>
        <v>7000000</v>
      </c>
    </row>
    <row r="114" spans="1:8" ht="15.75" customHeight="1">
      <c r="A114" s="216"/>
      <c r="B114" s="194"/>
      <c r="C114" s="195" t="s">
        <v>350</v>
      </c>
      <c r="D114" s="217"/>
      <c r="E114" s="193"/>
      <c r="F114" s="191"/>
      <c r="G114" s="218"/>
      <c r="H114" s="196"/>
    </row>
    <row r="115" spans="1:8" ht="15.75" customHeight="1">
      <c r="A115" s="216"/>
      <c r="B115" s="194"/>
      <c r="C115" s="219"/>
      <c r="D115" s="220"/>
      <c r="E115" s="193"/>
      <c r="F115" s="191"/>
      <c r="G115" s="66"/>
      <c r="H115" s="196"/>
    </row>
    <row r="116" spans="1:8" ht="15.75" customHeight="1">
      <c r="A116" s="183">
        <v>10</v>
      </c>
      <c r="B116" s="372" t="s">
        <v>351</v>
      </c>
      <c r="C116" s="195"/>
      <c r="D116" s="189"/>
      <c r="E116" s="193"/>
      <c r="F116" s="191"/>
      <c r="G116" s="66"/>
      <c r="H116" s="192">
        <f>H117+H118</f>
        <v>7000000</v>
      </c>
    </row>
    <row r="117" spans="1:8" ht="15.75" customHeight="1">
      <c r="A117" s="216"/>
      <c r="B117" s="194">
        <v>1</v>
      </c>
      <c r="C117" s="219" t="s">
        <v>352</v>
      </c>
      <c r="D117" s="189" t="s">
        <v>342</v>
      </c>
      <c r="E117" s="193">
        <v>1</v>
      </c>
      <c r="F117" s="191" t="s">
        <v>136</v>
      </c>
      <c r="G117" s="66">
        <v>3250000</v>
      </c>
      <c r="H117" s="196">
        <f>E117*G117</f>
        <v>3250000</v>
      </c>
    </row>
    <row r="118" spans="1:8" ht="15.75" customHeight="1">
      <c r="A118" s="216"/>
      <c r="B118" s="194">
        <f>B117+1</f>
        <v>2</v>
      </c>
      <c r="C118" s="219" t="s">
        <v>353</v>
      </c>
      <c r="D118" s="189" t="s">
        <v>354</v>
      </c>
      <c r="E118" s="193">
        <v>30</v>
      </c>
      <c r="F118" s="191" t="s">
        <v>132</v>
      </c>
      <c r="G118" s="66">
        <v>125000</v>
      </c>
      <c r="H118" s="196">
        <f>E118*G118</f>
        <v>3750000</v>
      </c>
    </row>
    <row r="119" spans="1:8" ht="15.75" customHeight="1">
      <c r="A119" s="216"/>
      <c r="B119" s="194"/>
      <c r="C119" s="219"/>
      <c r="D119" s="189"/>
      <c r="E119" s="193"/>
      <c r="F119" s="191"/>
      <c r="G119" s="66"/>
      <c r="H119" s="196"/>
    </row>
    <row r="120" spans="1:8" ht="15.75" customHeight="1">
      <c r="A120" s="183">
        <v>11</v>
      </c>
      <c r="B120" s="372" t="s">
        <v>355</v>
      </c>
      <c r="C120" s="195"/>
      <c r="D120" s="189"/>
      <c r="E120" s="193"/>
      <c r="F120" s="191"/>
      <c r="G120" s="66"/>
      <c r="H120" s="192">
        <f>+H121</f>
        <v>2000000</v>
      </c>
    </row>
    <row r="121" spans="1:8" ht="15.75" customHeight="1">
      <c r="A121" s="216"/>
      <c r="B121" s="194">
        <v>1</v>
      </c>
      <c r="C121" s="219" t="s">
        <v>356</v>
      </c>
      <c r="D121" s="52" t="s">
        <v>1</v>
      </c>
      <c r="E121" s="193">
        <v>1</v>
      </c>
      <c r="F121" s="191" t="s">
        <v>357</v>
      </c>
      <c r="G121" s="66">
        <v>2000000</v>
      </c>
      <c r="H121" s="196">
        <f>E121*G121</f>
        <v>2000000</v>
      </c>
    </row>
    <row r="122" spans="1:8" ht="15.75" customHeight="1">
      <c r="A122" s="216"/>
      <c r="B122" s="194"/>
      <c r="C122" s="219"/>
      <c r="D122" s="189"/>
      <c r="E122" s="193"/>
      <c r="F122" s="191"/>
      <c r="G122" s="66"/>
      <c r="H122" s="196"/>
    </row>
    <row r="123" spans="1:8" ht="15.75" customHeight="1">
      <c r="A123" s="183">
        <v>12</v>
      </c>
      <c r="B123" s="187" t="s">
        <v>358</v>
      </c>
      <c r="C123" s="219"/>
      <c r="D123" s="189"/>
      <c r="E123" s="193"/>
      <c r="F123" s="191"/>
      <c r="G123" s="66"/>
      <c r="H123" s="192">
        <f>SUM(H124:H126)</f>
        <v>2000000</v>
      </c>
    </row>
    <row r="124" spans="1:8" ht="15.75" customHeight="1">
      <c r="A124" s="216"/>
      <c r="B124" s="194">
        <v>1</v>
      </c>
      <c r="C124" s="219" t="s">
        <v>359</v>
      </c>
      <c r="D124" s="52" t="s">
        <v>1</v>
      </c>
      <c r="E124" s="193">
        <v>12</v>
      </c>
      <c r="F124" s="191" t="s">
        <v>360</v>
      </c>
      <c r="G124" s="66">
        <v>50000</v>
      </c>
      <c r="H124" s="196">
        <f>E124*G124</f>
        <v>600000</v>
      </c>
    </row>
    <row r="125" spans="1:8" ht="15.75" customHeight="1">
      <c r="A125" s="216"/>
      <c r="B125" s="194">
        <v>2</v>
      </c>
      <c r="C125" s="219" t="s">
        <v>361</v>
      </c>
      <c r="D125" s="52" t="s">
        <v>1</v>
      </c>
      <c r="E125" s="193">
        <v>12</v>
      </c>
      <c r="F125" s="191" t="s">
        <v>360</v>
      </c>
      <c r="G125" s="66">
        <v>50000</v>
      </c>
      <c r="H125" s="196">
        <f>E125*G125</f>
        <v>600000</v>
      </c>
    </row>
    <row r="126" spans="1:8" ht="15.75" customHeight="1">
      <c r="A126" s="216"/>
      <c r="B126" s="194">
        <v>3</v>
      </c>
      <c r="C126" s="219" t="s">
        <v>362</v>
      </c>
      <c r="D126" s="52" t="s">
        <v>1</v>
      </c>
      <c r="E126" s="193">
        <v>1</v>
      </c>
      <c r="F126" s="191" t="s">
        <v>24</v>
      </c>
      <c r="G126" s="66">
        <v>800000</v>
      </c>
      <c r="H126" s="196">
        <f>E126*G126</f>
        <v>800000</v>
      </c>
    </row>
    <row r="127" spans="1:8" ht="15.75" customHeight="1">
      <c r="A127" s="216"/>
      <c r="B127" s="194"/>
      <c r="C127" s="219"/>
      <c r="D127" s="189"/>
      <c r="E127" s="193"/>
      <c r="F127" s="191"/>
      <c r="G127" s="66"/>
      <c r="H127" s="196"/>
    </row>
    <row r="128" spans="1:8" ht="15.75" customHeight="1">
      <c r="A128" s="183">
        <v>13</v>
      </c>
      <c r="B128" s="372" t="s">
        <v>363</v>
      </c>
      <c r="C128" s="195"/>
      <c r="D128" s="189"/>
      <c r="E128" s="193"/>
      <c r="F128" s="191"/>
      <c r="G128" s="66"/>
      <c r="H128" s="192">
        <f>SUM(H129:H131)</f>
        <v>20000000</v>
      </c>
    </row>
    <row r="129" spans="1:8" ht="15.75" customHeight="1">
      <c r="A129" s="216"/>
      <c r="B129" s="194">
        <v>1</v>
      </c>
      <c r="C129" s="219" t="s">
        <v>364</v>
      </c>
      <c r="D129" s="52" t="s">
        <v>1</v>
      </c>
      <c r="E129" s="193">
        <v>1</v>
      </c>
      <c r="F129" s="191" t="s">
        <v>24</v>
      </c>
      <c r="G129" s="66">
        <v>10000000</v>
      </c>
      <c r="H129" s="196">
        <f>E129*G129</f>
        <v>10000000</v>
      </c>
    </row>
    <row r="130" spans="1:8" ht="15.75" customHeight="1">
      <c r="A130" s="216"/>
      <c r="B130" s="194">
        <v>2</v>
      </c>
      <c r="C130" s="219" t="s">
        <v>365</v>
      </c>
      <c r="D130" s="52" t="s">
        <v>1</v>
      </c>
      <c r="E130" s="193">
        <v>1</v>
      </c>
      <c r="F130" s="191" t="s">
        <v>24</v>
      </c>
      <c r="G130" s="66">
        <v>5000000</v>
      </c>
      <c r="H130" s="196">
        <f>E130*G130</f>
        <v>5000000</v>
      </c>
    </row>
    <row r="131" spans="1:8" ht="15.75" customHeight="1">
      <c r="A131" s="216"/>
      <c r="B131" s="194">
        <v>3</v>
      </c>
      <c r="C131" s="219" t="s">
        <v>366</v>
      </c>
      <c r="D131" s="52" t="s">
        <v>1</v>
      </c>
      <c r="E131" s="193">
        <v>1</v>
      </c>
      <c r="F131" s="191" t="s">
        <v>24</v>
      </c>
      <c r="G131" s="66">
        <v>5000000</v>
      </c>
      <c r="H131" s="196">
        <f>E131*G131</f>
        <v>5000000</v>
      </c>
    </row>
    <row r="132" spans="1:8" ht="15.75" customHeight="1">
      <c r="A132" s="216"/>
      <c r="B132" s="194"/>
      <c r="C132" s="219"/>
      <c r="D132" s="189"/>
      <c r="E132" s="193"/>
      <c r="F132" s="191"/>
      <c r="G132" s="66"/>
      <c r="H132" s="196"/>
    </row>
    <row r="133" spans="1:8" ht="15.75" customHeight="1">
      <c r="A133" s="183">
        <v>14</v>
      </c>
      <c r="B133" s="372" t="s">
        <v>367</v>
      </c>
      <c r="C133" s="195"/>
      <c r="D133" s="189"/>
      <c r="E133" s="193"/>
      <c r="F133" s="191"/>
      <c r="G133" s="66"/>
      <c r="H133" s="192">
        <f>SUM(H136:H153)</f>
        <v>48575000</v>
      </c>
    </row>
    <row r="134" spans="1:8" ht="15.75" customHeight="1">
      <c r="A134" s="183"/>
      <c r="B134" s="187"/>
      <c r="C134" s="195"/>
      <c r="D134" s="189"/>
      <c r="E134" s="193"/>
      <c r="F134" s="191"/>
      <c r="G134" s="66"/>
      <c r="H134" s="192"/>
    </row>
    <row r="135" spans="1:8" ht="15.75" customHeight="1">
      <c r="A135" s="183"/>
      <c r="B135" s="372" t="s">
        <v>368</v>
      </c>
      <c r="C135" s="195"/>
      <c r="D135" s="189"/>
      <c r="E135" s="193"/>
      <c r="F135" s="191"/>
      <c r="G135" s="66"/>
      <c r="H135" s="192"/>
    </row>
    <row r="136" spans="1:8" ht="15.75" customHeight="1">
      <c r="A136" s="216"/>
      <c r="B136" s="194">
        <v>1</v>
      </c>
      <c r="C136" s="219" t="s">
        <v>369</v>
      </c>
      <c r="D136" s="52" t="s">
        <v>1</v>
      </c>
      <c r="E136" s="193">
        <v>1</v>
      </c>
      <c r="F136" s="191" t="s">
        <v>24</v>
      </c>
      <c r="G136" s="66">
        <v>7000000</v>
      </c>
      <c r="H136" s="196">
        <f>E136*G136</f>
        <v>7000000</v>
      </c>
    </row>
    <row r="137" spans="1:8" ht="15.75" customHeight="1">
      <c r="A137" s="216"/>
      <c r="B137" s="194">
        <f>B136+1</f>
        <v>2</v>
      </c>
      <c r="C137" s="219" t="s">
        <v>370</v>
      </c>
      <c r="D137" s="52" t="s">
        <v>1</v>
      </c>
      <c r="E137" s="193">
        <v>1</v>
      </c>
      <c r="F137" s="191" t="s">
        <v>371</v>
      </c>
      <c r="G137" s="66">
        <v>3000000</v>
      </c>
      <c r="H137" s="196">
        <f>E137*G137</f>
        <v>3000000</v>
      </c>
    </row>
    <row r="138" spans="1:8" ht="16.5" customHeight="1">
      <c r="A138" s="216"/>
      <c r="B138" s="194">
        <f>B137+1</f>
        <v>3</v>
      </c>
      <c r="C138" s="219" t="s">
        <v>372</v>
      </c>
      <c r="D138" s="52" t="s">
        <v>1</v>
      </c>
      <c r="E138" s="193">
        <v>1</v>
      </c>
      <c r="F138" s="191" t="s">
        <v>371</v>
      </c>
      <c r="G138" s="66">
        <v>5000000</v>
      </c>
      <c r="H138" s="196">
        <f>E138*G138</f>
        <v>5000000</v>
      </c>
    </row>
    <row r="139" spans="1:8" ht="15.75" customHeight="1">
      <c r="A139" s="216"/>
      <c r="B139" s="194">
        <f>B138+1</f>
        <v>4</v>
      </c>
      <c r="C139" s="219" t="s">
        <v>373</v>
      </c>
      <c r="D139" s="52" t="s">
        <v>1</v>
      </c>
      <c r="E139" s="193">
        <v>1</v>
      </c>
      <c r="F139" s="191" t="s">
        <v>371</v>
      </c>
      <c r="G139" s="66">
        <v>5000000</v>
      </c>
      <c r="H139" s="196">
        <f>E139*G139</f>
        <v>5000000</v>
      </c>
    </row>
    <row r="140" spans="1:8" ht="15.75" customHeight="1">
      <c r="A140" s="216"/>
      <c r="B140" s="194"/>
      <c r="C140" s="195"/>
      <c r="D140" s="52"/>
      <c r="E140" s="193"/>
      <c r="F140" s="191"/>
      <c r="G140" s="66"/>
      <c r="H140" s="196"/>
    </row>
    <row r="141" spans="1:84" ht="15.75" customHeight="1">
      <c r="A141" s="216"/>
      <c r="B141" s="194">
        <f>B139+1</f>
        <v>5</v>
      </c>
      <c r="C141" s="195" t="s">
        <v>374</v>
      </c>
      <c r="D141" s="52"/>
      <c r="E141" s="193"/>
      <c r="F141" s="191"/>
      <c r="G141" s="66"/>
      <c r="H141" s="196"/>
      <c r="I141" s="169"/>
      <c r="J141" s="209"/>
      <c r="K141" s="169"/>
      <c r="L141" s="169"/>
      <c r="M141" s="169"/>
      <c r="N141" s="169"/>
      <c r="O141" s="169"/>
      <c r="P141" s="169"/>
      <c r="Q141" s="169"/>
      <c r="R141" s="169"/>
      <c r="S141" s="169"/>
      <c r="T141" s="169"/>
      <c r="U141" s="169"/>
      <c r="V141" s="169"/>
      <c r="W141" s="169"/>
      <c r="X141" s="169"/>
      <c r="Y141" s="169"/>
      <c r="Z141" s="169"/>
      <c r="AA141" s="169"/>
      <c r="AB141" s="169"/>
      <c r="AC141" s="169"/>
      <c r="AD141" s="169"/>
      <c r="AE141" s="169"/>
      <c r="AF141" s="169"/>
      <c r="AG141" s="169"/>
      <c r="AH141" s="169"/>
      <c r="AI141" s="169"/>
      <c r="AJ141" s="169"/>
      <c r="AK141" s="169"/>
      <c r="AL141" s="169"/>
      <c r="AM141" s="169"/>
      <c r="AN141" s="169"/>
      <c r="AO141" s="169"/>
      <c r="AP141" s="169"/>
      <c r="AQ141" s="169"/>
      <c r="AR141" s="169"/>
      <c r="AS141" s="169"/>
      <c r="AT141" s="169"/>
      <c r="AU141" s="169"/>
      <c r="AV141" s="169"/>
      <c r="AW141" s="169"/>
      <c r="AX141" s="169"/>
      <c r="AY141" s="169"/>
      <c r="AZ141" s="169"/>
      <c r="BA141" s="169"/>
      <c r="BB141" s="169"/>
      <c r="BC141" s="169"/>
      <c r="BD141" s="169"/>
      <c r="BE141" s="169"/>
      <c r="BF141" s="169"/>
      <c r="BG141" s="169"/>
      <c r="BH141" s="169"/>
      <c r="BI141" s="169"/>
      <c r="BJ141" s="169"/>
      <c r="BK141" s="169"/>
      <c r="BL141" s="169"/>
      <c r="BM141" s="169"/>
      <c r="BN141" s="169"/>
      <c r="BO141" s="169"/>
      <c r="BP141" s="169"/>
      <c r="BQ141" s="169"/>
      <c r="BR141" s="169"/>
      <c r="BS141" s="169"/>
      <c r="BT141" s="169"/>
      <c r="BU141" s="169"/>
      <c r="BV141" s="169"/>
      <c r="BW141" s="169"/>
      <c r="BX141" s="169"/>
      <c r="BY141" s="169"/>
      <c r="BZ141" s="169"/>
      <c r="CA141" s="169"/>
      <c r="CB141" s="169"/>
      <c r="CC141" s="169"/>
      <c r="CD141" s="169"/>
      <c r="CE141" s="169"/>
      <c r="CF141" s="169"/>
    </row>
    <row r="142" spans="1:84" ht="15.75" customHeight="1">
      <c r="A142" s="216"/>
      <c r="B142" s="194"/>
      <c r="C142" s="373" t="s">
        <v>375</v>
      </c>
      <c r="D142" s="52" t="s">
        <v>1</v>
      </c>
      <c r="E142" s="193">
        <v>3</v>
      </c>
      <c r="F142" s="191" t="s">
        <v>159</v>
      </c>
      <c r="G142" s="66">
        <v>1000000</v>
      </c>
      <c r="H142" s="196">
        <f>E142*G142</f>
        <v>3000000</v>
      </c>
      <c r="I142" s="169"/>
      <c r="J142" s="209"/>
      <c r="K142" s="169"/>
      <c r="L142" s="169"/>
      <c r="M142" s="169"/>
      <c r="N142" s="169"/>
      <c r="O142" s="169"/>
      <c r="P142" s="169"/>
      <c r="Q142" s="169"/>
      <c r="R142" s="169"/>
      <c r="S142" s="169"/>
      <c r="T142" s="169"/>
      <c r="U142" s="169"/>
      <c r="V142" s="169"/>
      <c r="W142" s="169"/>
      <c r="X142" s="169"/>
      <c r="Y142" s="169"/>
      <c r="Z142" s="169"/>
      <c r="AA142" s="169"/>
      <c r="AB142" s="169"/>
      <c r="AC142" s="169"/>
      <c r="AD142" s="169"/>
      <c r="AE142" s="169"/>
      <c r="AF142" s="169"/>
      <c r="AG142" s="169"/>
      <c r="AH142" s="169"/>
      <c r="AI142" s="169"/>
      <c r="AJ142" s="169"/>
      <c r="AK142" s="169"/>
      <c r="AL142" s="169"/>
      <c r="AM142" s="169"/>
      <c r="AN142" s="169"/>
      <c r="AO142" s="169"/>
      <c r="AP142" s="169"/>
      <c r="AQ142" s="169"/>
      <c r="AR142" s="169"/>
      <c r="AS142" s="169"/>
      <c r="AT142" s="169"/>
      <c r="AU142" s="169"/>
      <c r="AV142" s="169"/>
      <c r="AW142" s="169"/>
      <c r="AX142" s="169"/>
      <c r="AY142" s="169"/>
      <c r="AZ142" s="169"/>
      <c r="BA142" s="169"/>
      <c r="BB142" s="169"/>
      <c r="BC142" s="169"/>
      <c r="BD142" s="169"/>
      <c r="BE142" s="169"/>
      <c r="BF142" s="169"/>
      <c r="BG142" s="169"/>
      <c r="BH142" s="169"/>
      <c r="BI142" s="169"/>
      <c r="BJ142" s="169"/>
      <c r="BK142" s="169"/>
      <c r="BL142" s="169"/>
      <c r="BM142" s="169"/>
      <c r="BN142" s="169"/>
      <c r="BO142" s="169"/>
      <c r="BP142" s="169"/>
      <c r="BQ142" s="169"/>
      <c r="BR142" s="169"/>
      <c r="BS142" s="169"/>
      <c r="BT142" s="169"/>
      <c r="BU142" s="169"/>
      <c r="BV142" s="169"/>
      <c r="BW142" s="169"/>
      <c r="BX142" s="169"/>
      <c r="BY142" s="169"/>
      <c r="BZ142" s="169"/>
      <c r="CA142" s="169"/>
      <c r="CB142" s="169"/>
      <c r="CC142" s="169"/>
      <c r="CD142" s="169"/>
      <c r="CE142" s="169"/>
      <c r="CF142" s="169"/>
    </row>
    <row r="143" spans="1:84" ht="15.75" customHeight="1">
      <c r="A143" s="216"/>
      <c r="B143" s="194"/>
      <c r="C143" s="373" t="s">
        <v>376</v>
      </c>
      <c r="D143" s="52" t="s">
        <v>1</v>
      </c>
      <c r="E143" s="193">
        <v>1</v>
      </c>
      <c r="F143" s="191" t="s">
        <v>159</v>
      </c>
      <c r="G143" s="66">
        <v>975000</v>
      </c>
      <c r="H143" s="196">
        <f>E143*G143</f>
        <v>975000</v>
      </c>
      <c r="I143" s="169"/>
      <c r="J143" s="209"/>
      <c r="K143" s="169"/>
      <c r="L143" s="169"/>
      <c r="M143" s="169"/>
      <c r="N143" s="169"/>
      <c r="O143" s="169"/>
      <c r="P143" s="169"/>
      <c r="Q143" s="169"/>
      <c r="R143" s="169"/>
      <c r="S143" s="169"/>
      <c r="T143" s="169"/>
      <c r="U143" s="169"/>
      <c r="V143" s="169"/>
      <c r="W143" s="169"/>
      <c r="X143" s="169"/>
      <c r="Y143" s="169"/>
      <c r="Z143" s="169"/>
      <c r="AA143" s="169"/>
      <c r="AB143" s="169"/>
      <c r="AC143" s="169"/>
      <c r="AD143" s="169"/>
      <c r="AE143" s="169"/>
      <c r="AF143" s="169"/>
      <c r="AG143" s="169"/>
      <c r="AH143" s="169"/>
      <c r="AI143" s="169"/>
      <c r="AJ143" s="169"/>
      <c r="AK143" s="169"/>
      <c r="AL143" s="169"/>
      <c r="AM143" s="169"/>
      <c r="AN143" s="169"/>
      <c r="AO143" s="169"/>
      <c r="AP143" s="169"/>
      <c r="AQ143" s="169"/>
      <c r="AR143" s="169"/>
      <c r="AS143" s="169"/>
      <c r="AT143" s="169"/>
      <c r="AU143" s="169"/>
      <c r="AV143" s="169"/>
      <c r="AW143" s="169"/>
      <c r="AX143" s="169"/>
      <c r="AY143" s="169"/>
      <c r="AZ143" s="169"/>
      <c r="BA143" s="169"/>
      <c r="BB143" s="169"/>
      <c r="BC143" s="169"/>
      <c r="BD143" s="169"/>
      <c r="BE143" s="169"/>
      <c r="BF143" s="169"/>
      <c r="BG143" s="169"/>
      <c r="BH143" s="169"/>
      <c r="BI143" s="169"/>
      <c r="BJ143" s="169"/>
      <c r="BK143" s="169"/>
      <c r="BL143" s="169"/>
      <c r="BM143" s="169"/>
      <c r="BN143" s="169"/>
      <c r="BO143" s="169"/>
      <c r="BP143" s="169"/>
      <c r="BQ143" s="169"/>
      <c r="BR143" s="169"/>
      <c r="BS143" s="169"/>
      <c r="BT143" s="169"/>
      <c r="BU143" s="169"/>
      <c r="BV143" s="169"/>
      <c r="BW143" s="169"/>
      <c r="BX143" s="169"/>
      <c r="BY143" s="169"/>
      <c r="BZ143" s="169"/>
      <c r="CA143" s="169"/>
      <c r="CB143" s="169"/>
      <c r="CC143" s="169"/>
      <c r="CD143" s="169"/>
      <c r="CE143" s="169"/>
      <c r="CF143" s="169"/>
    </row>
    <row r="144" spans="1:84" ht="15.75" customHeight="1">
      <c r="A144" s="216"/>
      <c r="B144" s="194"/>
      <c r="C144" s="373" t="s">
        <v>377</v>
      </c>
      <c r="D144" s="52" t="s">
        <v>1</v>
      </c>
      <c r="E144" s="193">
        <v>1</v>
      </c>
      <c r="F144" s="191" t="s">
        <v>159</v>
      </c>
      <c r="G144" s="66">
        <v>3000000</v>
      </c>
      <c r="H144" s="196">
        <f>E144*G144</f>
        <v>3000000</v>
      </c>
      <c r="I144" s="169"/>
      <c r="J144" s="209"/>
      <c r="K144" s="169"/>
      <c r="L144" s="169"/>
      <c r="M144" s="169"/>
      <c r="N144" s="169"/>
      <c r="O144" s="169"/>
      <c r="P144" s="169"/>
      <c r="Q144" s="169"/>
      <c r="R144" s="169"/>
      <c r="S144" s="169"/>
      <c r="T144" s="169"/>
      <c r="U144" s="169"/>
      <c r="V144" s="169"/>
      <c r="W144" s="169"/>
      <c r="X144" s="169"/>
      <c r="Y144" s="169"/>
      <c r="Z144" s="169"/>
      <c r="AA144" s="169"/>
      <c r="AB144" s="169"/>
      <c r="AC144" s="169"/>
      <c r="AD144" s="169"/>
      <c r="AE144" s="169"/>
      <c r="AF144" s="169"/>
      <c r="AG144" s="169"/>
      <c r="AH144" s="169"/>
      <c r="AI144" s="169"/>
      <c r="AJ144" s="169"/>
      <c r="AK144" s="169"/>
      <c r="AL144" s="169"/>
      <c r="AM144" s="169"/>
      <c r="AN144" s="169"/>
      <c r="AO144" s="169"/>
      <c r="AP144" s="169"/>
      <c r="AQ144" s="169"/>
      <c r="AR144" s="169"/>
      <c r="AS144" s="169"/>
      <c r="AT144" s="169"/>
      <c r="AU144" s="169"/>
      <c r="AV144" s="169"/>
      <c r="AW144" s="169"/>
      <c r="AX144" s="169"/>
      <c r="AY144" s="169"/>
      <c r="AZ144" s="169"/>
      <c r="BA144" s="169"/>
      <c r="BB144" s="169"/>
      <c r="BC144" s="169"/>
      <c r="BD144" s="169"/>
      <c r="BE144" s="169"/>
      <c r="BF144" s="169"/>
      <c r="BG144" s="169"/>
      <c r="BH144" s="169"/>
      <c r="BI144" s="169"/>
      <c r="BJ144" s="169"/>
      <c r="BK144" s="169"/>
      <c r="BL144" s="169"/>
      <c r="BM144" s="169"/>
      <c r="BN144" s="169"/>
      <c r="BO144" s="169"/>
      <c r="BP144" s="169"/>
      <c r="BQ144" s="169"/>
      <c r="BR144" s="169"/>
      <c r="BS144" s="169"/>
      <c r="BT144" s="169"/>
      <c r="BU144" s="169"/>
      <c r="BV144" s="169"/>
      <c r="BW144" s="169"/>
      <c r="BX144" s="169"/>
      <c r="BY144" s="169"/>
      <c r="BZ144" s="169"/>
      <c r="CA144" s="169"/>
      <c r="CB144" s="169"/>
      <c r="CC144" s="169"/>
      <c r="CD144" s="169"/>
      <c r="CE144" s="169"/>
      <c r="CF144" s="169"/>
    </row>
    <row r="145" spans="1:84" ht="15.75" customHeight="1">
      <c r="A145" s="216"/>
      <c r="B145" s="194"/>
      <c r="C145" s="373" t="s">
        <v>378</v>
      </c>
      <c r="D145" s="52" t="s">
        <v>1</v>
      </c>
      <c r="E145" s="193">
        <v>1</v>
      </c>
      <c r="F145" s="191" t="s">
        <v>159</v>
      </c>
      <c r="G145" s="66">
        <v>1500000</v>
      </c>
      <c r="H145" s="196">
        <f>E145*G145</f>
        <v>1500000</v>
      </c>
      <c r="I145" s="169"/>
      <c r="J145" s="209"/>
      <c r="K145" s="169"/>
      <c r="L145" s="169"/>
      <c r="M145" s="169"/>
      <c r="N145" s="169"/>
      <c r="O145" s="169"/>
      <c r="P145" s="169"/>
      <c r="Q145" s="169"/>
      <c r="R145" s="169"/>
      <c r="S145" s="169"/>
      <c r="T145" s="169"/>
      <c r="U145" s="169"/>
      <c r="V145" s="169"/>
      <c r="W145" s="169"/>
      <c r="X145" s="169"/>
      <c r="Y145" s="169"/>
      <c r="Z145" s="169"/>
      <c r="AA145" s="169"/>
      <c r="AB145" s="169"/>
      <c r="AC145" s="169"/>
      <c r="AD145" s="169"/>
      <c r="AE145" s="169"/>
      <c r="AF145" s="169"/>
      <c r="AG145" s="169"/>
      <c r="AH145" s="169"/>
      <c r="AI145" s="169"/>
      <c r="AJ145" s="169"/>
      <c r="AK145" s="169"/>
      <c r="AL145" s="169"/>
      <c r="AM145" s="169"/>
      <c r="AN145" s="169"/>
      <c r="AO145" s="169"/>
      <c r="AP145" s="169"/>
      <c r="AQ145" s="169"/>
      <c r="AR145" s="169"/>
      <c r="AS145" s="169"/>
      <c r="AT145" s="169"/>
      <c r="AU145" s="169"/>
      <c r="AV145" s="169"/>
      <c r="AW145" s="169"/>
      <c r="AX145" s="169"/>
      <c r="AY145" s="169"/>
      <c r="AZ145" s="169"/>
      <c r="BA145" s="169"/>
      <c r="BB145" s="169"/>
      <c r="BC145" s="169"/>
      <c r="BD145" s="169"/>
      <c r="BE145" s="169"/>
      <c r="BF145" s="169"/>
      <c r="BG145" s="169"/>
      <c r="BH145" s="169"/>
      <c r="BI145" s="169"/>
      <c r="BJ145" s="169"/>
      <c r="BK145" s="169"/>
      <c r="BL145" s="169"/>
      <c r="BM145" s="169"/>
      <c r="BN145" s="169"/>
      <c r="BO145" s="169"/>
      <c r="BP145" s="169"/>
      <c r="BQ145" s="169"/>
      <c r="BR145" s="169"/>
      <c r="BS145" s="169"/>
      <c r="BT145" s="169"/>
      <c r="BU145" s="169"/>
      <c r="BV145" s="169"/>
      <c r="BW145" s="169"/>
      <c r="BX145" s="169"/>
      <c r="BY145" s="169"/>
      <c r="BZ145" s="169"/>
      <c r="CA145" s="169"/>
      <c r="CB145" s="169"/>
      <c r="CC145" s="169"/>
      <c r="CD145" s="169"/>
      <c r="CE145" s="169"/>
      <c r="CF145" s="169"/>
    </row>
    <row r="146" spans="1:8" ht="15.75" customHeight="1">
      <c r="A146" s="216"/>
      <c r="B146" s="194"/>
      <c r="C146" s="373" t="s">
        <v>379</v>
      </c>
      <c r="D146" s="52" t="s">
        <v>1</v>
      </c>
      <c r="E146" s="193">
        <v>1</v>
      </c>
      <c r="F146" s="191" t="s">
        <v>159</v>
      </c>
      <c r="G146" s="66">
        <v>1000000</v>
      </c>
      <c r="H146" s="196">
        <f>E146*G146</f>
        <v>1000000</v>
      </c>
    </row>
    <row r="147" spans="1:8" ht="15.75" customHeight="1">
      <c r="A147" s="216"/>
      <c r="B147" s="194"/>
      <c r="C147" s="195"/>
      <c r="D147" s="52"/>
      <c r="E147" s="193"/>
      <c r="F147" s="191"/>
      <c r="G147" s="66"/>
      <c r="H147" s="196"/>
    </row>
    <row r="148" spans="1:8" ht="15.75" customHeight="1">
      <c r="A148" s="216"/>
      <c r="B148" s="374" t="s">
        <v>380</v>
      </c>
      <c r="C148" s="195"/>
      <c r="D148" s="52"/>
      <c r="E148" s="193"/>
      <c r="F148" s="191"/>
      <c r="G148" s="66"/>
      <c r="H148" s="196"/>
    </row>
    <row r="149" spans="1:8" ht="15.75" customHeight="1">
      <c r="A149" s="216"/>
      <c r="B149" s="375" t="s">
        <v>381</v>
      </c>
      <c r="C149" s="373" t="s">
        <v>382</v>
      </c>
      <c r="D149" s="52" t="s">
        <v>1</v>
      </c>
      <c r="E149" s="193">
        <v>1</v>
      </c>
      <c r="F149" s="191" t="s">
        <v>383</v>
      </c>
      <c r="G149" s="66">
        <v>2050000</v>
      </c>
      <c r="H149" s="196">
        <f>E149*G149</f>
        <v>2050000</v>
      </c>
    </row>
    <row r="150" spans="1:8" ht="15.75" customHeight="1">
      <c r="A150" s="216"/>
      <c r="B150" s="194"/>
      <c r="C150" s="195"/>
      <c r="D150" s="52"/>
      <c r="E150" s="193"/>
      <c r="F150" s="191"/>
      <c r="G150" s="66"/>
      <c r="H150" s="196"/>
    </row>
    <row r="151" spans="1:8" ht="15.75" customHeight="1">
      <c r="A151" s="216"/>
      <c r="B151" s="372" t="s">
        <v>384</v>
      </c>
      <c r="C151" s="195"/>
      <c r="D151" s="52"/>
      <c r="E151" s="193"/>
      <c r="F151" s="191"/>
      <c r="G151" s="66"/>
      <c r="H151" s="196"/>
    </row>
    <row r="152" spans="1:8" ht="15.75" customHeight="1">
      <c r="A152" s="216"/>
      <c r="B152" s="194">
        <v>1</v>
      </c>
      <c r="C152" s="195" t="s">
        <v>385</v>
      </c>
      <c r="D152" s="52" t="s">
        <v>1</v>
      </c>
      <c r="E152" s="193">
        <v>1</v>
      </c>
      <c r="F152" s="191" t="s">
        <v>383</v>
      </c>
      <c r="G152" s="66">
        <v>2050000</v>
      </c>
      <c r="H152" s="196">
        <f>E152*G152</f>
        <v>2050000</v>
      </c>
    </row>
    <row r="153" spans="1:8" ht="16.5" customHeight="1">
      <c r="A153" s="216"/>
      <c r="B153" s="223">
        <f>B152+1</f>
        <v>2</v>
      </c>
      <c r="C153" s="195" t="s">
        <v>386</v>
      </c>
      <c r="D153" s="52" t="s">
        <v>1</v>
      </c>
      <c r="E153" s="193">
        <v>1</v>
      </c>
      <c r="F153" s="191" t="s">
        <v>371</v>
      </c>
      <c r="G153" s="66">
        <v>15000000</v>
      </c>
      <c r="H153" s="196">
        <f>E153*G153</f>
        <v>15000000</v>
      </c>
    </row>
    <row r="154" spans="1:8" ht="15.75" customHeight="1">
      <c r="A154" s="216"/>
      <c r="B154" s="194"/>
      <c r="C154" s="195"/>
      <c r="D154" s="52"/>
      <c r="E154" s="193"/>
      <c r="F154" s="191"/>
      <c r="G154" s="66"/>
      <c r="H154" s="196"/>
    </row>
    <row r="155" spans="1:8" ht="15.75" customHeight="1">
      <c r="A155" s="216"/>
      <c r="B155" s="194"/>
      <c r="C155" s="195"/>
      <c r="D155" s="52"/>
      <c r="E155" s="193"/>
      <c r="F155" s="191"/>
      <c r="G155" s="66"/>
      <c r="H155" s="196"/>
    </row>
    <row r="156" spans="1:8" ht="15.75" customHeight="1">
      <c r="A156" s="183">
        <v>15</v>
      </c>
      <c r="B156" s="372" t="s">
        <v>387</v>
      </c>
      <c r="C156" s="195"/>
      <c r="D156" s="189"/>
      <c r="E156" s="193"/>
      <c r="F156" s="191"/>
      <c r="G156" s="66"/>
      <c r="H156" s="192">
        <f>SUM(H157:H162)</f>
        <v>44250000</v>
      </c>
    </row>
    <row r="157" spans="1:8" ht="15.75" customHeight="1">
      <c r="A157" s="216"/>
      <c r="B157" s="194">
        <v>1</v>
      </c>
      <c r="C157" s="90" t="s">
        <v>388</v>
      </c>
      <c r="D157" s="52" t="s">
        <v>1</v>
      </c>
      <c r="E157" s="83">
        <v>1</v>
      </c>
      <c r="F157" s="90" t="s">
        <v>389</v>
      </c>
      <c r="G157" s="224">
        <v>2000000</v>
      </c>
      <c r="H157" s="225">
        <f>E157*G157</f>
        <v>2000000</v>
      </c>
    </row>
    <row r="158" spans="1:8" ht="15.75" customHeight="1">
      <c r="A158" s="216"/>
      <c r="B158" s="194">
        <v>2</v>
      </c>
      <c r="C158" s="90" t="s">
        <v>390</v>
      </c>
      <c r="D158" s="52" t="s">
        <v>1</v>
      </c>
      <c r="E158" s="83">
        <v>2</v>
      </c>
      <c r="F158" s="90" t="s">
        <v>360</v>
      </c>
      <c r="G158" s="224">
        <v>2000000</v>
      </c>
      <c r="H158" s="225">
        <f>E158*G158</f>
        <v>4000000</v>
      </c>
    </row>
    <row r="159" spans="1:8" ht="15.75" customHeight="1">
      <c r="A159" s="216"/>
      <c r="B159" s="194">
        <v>3</v>
      </c>
      <c r="C159" s="90" t="s">
        <v>391</v>
      </c>
      <c r="D159" s="52" t="s">
        <v>1</v>
      </c>
      <c r="E159" s="83">
        <v>1</v>
      </c>
      <c r="F159" s="90" t="s">
        <v>124</v>
      </c>
      <c r="G159" s="224">
        <v>3000000</v>
      </c>
      <c r="H159" s="225">
        <f>E159*G159</f>
        <v>3000000</v>
      </c>
    </row>
    <row r="160" spans="1:8" ht="15.75" customHeight="1">
      <c r="A160" s="216"/>
      <c r="B160" s="194">
        <v>4</v>
      </c>
      <c r="C160" s="90" t="s">
        <v>392</v>
      </c>
      <c r="D160" s="52" t="s">
        <v>1</v>
      </c>
      <c r="E160" s="83">
        <v>16</v>
      </c>
      <c r="F160" s="90" t="s">
        <v>393</v>
      </c>
      <c r="G160" s="224">
        <v>1500000</v>
      </c>
      <c r="H160" s="225">
        <f>E160*G160</f>
        <v>24000000</v>
      </c>
    </row>
    <row r="161" spans="1:8" ht="15.75" customHeight="1">
      <c r="A161" s="216"/>
      <c r="B161" s="194">
        <v>5</v>
      </c>
      <c r="C161" s="90" t="s">
        <v>394</v>
      </c>
      <c r="D161" s="52" t="s">
        <v>1</v>
      </c>
      <c r="E161" s="83">
        <v>140</v>
      </c>
      <c r="F161" s="90" t="s">
        <v>393</v>
      </c>
      <c r="G161" s="224">
        <v>6750000</v>
      </c>
      <c r="H161" s="225">
        <f>G161</f>
        <v>6750000</v>
      </c>
    </row>
    <row r="162" spans="1:8" ht="15.75" customHeight="1">
      <c r="A162" s="216"/>
      <c r="B162" s="194">
        <v>6</v>
      </c>
      <c r="C162" s="90" t="s">
        <v>395</v>
      </c>
      <c r="D162" s="52" t="s">
        <v>1</v>
      </c>
      <c r="E162" s="83">
        <v>18</v>
      </c>
      <c r="F162" s="90" t="s">
        <v>132</v>
      </c>
      <c r="G162" s="224">
        <v>250000</v>
      </c>
      <c r="H162" s="225">
        <f>E162*G162</f>
        <v>4500000</v>
      </c>
    </row>
    <row r="163" spans="1:8" ht="15.75" customHeight="1">
      <c r="A163" s="216"/>
      <c r="B163" s="194"/>
      <c r="C163" s="90"/>
      <c r="D163" s="52"/>
      <c r="E163" s="83"/>
      <c r="F163" s="90"/>
      <c r="G163" s="224"/>
      <c r="H163" s="225"/>
    </row>
    <row r="164" spans="1:8" ht="15.75" customHeight="1">
      <c r="A164" s="183">
        <v>16</v>
      </c>
      <c r="B164" s="226" t="s">
        <v>396</v>
      </c>
      <c r="C164" s="226"/>
      <c r="D164" s="189"/>
      <c r="E164" s="193"/>
      <c r="F164" s="191"/>
      <c r="G164" s="66"/>
      <c r="H164" s="192">
        <f>SUM(H165:H171)</f>
        <v>19500000</v>
      </c>
    </row>
    <row r="165" spans="1:8" ht="15.75" customHeight="1">
      <c r="A165" s="216"/>
      <c r="B165" s="194">
        <v>1</v>
      </c>
      <c r="C165" s="373" t="s">
        <v>397</v>
      </c>
      <c r="D165" s="52" t="s">
        <v>1</v>
      </c>
      <c r="E165" s="193">
        <f>2*12</f>
        <v>24</v>
      </c>
      <c r="F165" s="191" t="s">
        <v>245</v>
      </c>
      <c r="G165" s="201">
        <v>250000</v>
      </c>
      <c r="H165" s="196">
        <f>G165*E165</f>
        <v>6000000</v>
      </c>
    </row>
    <row r="166" spans="1:8" ht="15.75" customHeight="1">
      <c r="A166" s="216"/>
      <c r="B166" s="194">
        <v>2</v>
      </c>
      <c r="C166" s="373" t="s">
        <v>398</v>
      </c>
      <c r="D166" s="52" t="s">
        <v>1</v>
      </c>
      <c r="E166" s="193">
        <v>1</v>
      </c>
      <c r="F166" s="191" t="s">
        <v>159</v>
      </c>
      <c r="G166" s="66">
        <v>6500000</v>
      </c>
      <c r="H166" s="196">
        <f aca="true" t="shared" si="5" ref="H166:H171">G166*E166</f>
        <v>6500000</v>
      </c>
    </row>
    <row r="167" spans="1:8" ht="15.75" customHeight="1">
      <c r="A167" s="216"/>
      <c r="B167" s="194">
        <f>B166+1</f>
        <v>3</v>
      </c>
      <c r="C167" s="373" t="s">
        <v>399</v>
      </c>
      <c r="D167" s="52" t="s">
        <v>1</v>
      </c>
      <c r="E167" s="193">
        <v>1</v>
      </c>
      <c r="F167" s="191" t="s">
        <v>159</v>
      </c>
      <c r="G167" s="66">
        <v>3000000</v>
      </c>
      <c r="H167" s="196">
        <f t="shared" si="5"/>
        <v>3000000</v>
      </c>
    </row>
    <row r="168" spans="1:8" ht="15.75" customHeight="1">
      <c r="A168" s="216"/>
      <c r="B168" s="194">
        <f>B167+1</f>
        <v>4</v>
      </c>
      <c r="C168" s="373" t="s">
        <v>400</v>
      </c>
      <c r="D168" s="52" t="s">
        <v>1</v>
      </c>
      <c r="E168" s="193">
        <v>12</v>
      </c>
      <c r="F168" s="191" t="s">
        <v>401</v>
      </c>
      <c r="G168" s="66">
        <v>200000</v>
      </c>
      <c r="H168" s="196">
        <f t="shared" si="5"/>
        <v>2400000</v>
      </c>
    </row>
    <row r="169" spans="1:8" ht="15.75" customHeight="1">
      <c r="A169" s="216"/>
      <c r="B169" s="194">
        <f>B168+1</f>
        <v>5</v>
      </c>
      <c r="C169" s="373" t="s">
        <v>402</v>
      </c>
      <c r="D169" s="52" t="s">
        <v>1</v>
      </c>
      <c r="E169" s="193">
        <v>1</v>
      </c>
      <c r="F169" s="191" t="s">
        <v>159</v>
      </c>
      <c r="G169" s="66">
        <v>1000000</v>
      </c>
      <c r="H169" s="196">
        <f t="shared" si="5"/>
        <v>1000000</v>
      </c>
    </row>
    <row r="170" spans="1:8" ht="15.75" customHeight="1">
      <c r="A170" s="216"/>
      <c r="B170" s="194">
        <f>B169+1</f>
        <v>6</v>
      </c>
      <c r="C170" s="373" t="s">
        <v>403</v>
      </c>
      <c r="D170" s="52" t="s">
        <v>1</v>
      </c>
      <c r="E170" s="193">
        <v>2</v>
      </c>
      <c r="F170" s="191" t="s">
        <v>159</v>
      </c>
      <c r="G170" s="66">
        <v>125000</v>
      </c>
      <c r="H170" s="196">
        <f t="shared" si="5"/>
        <v>250000</v>
      </c>
    </row>
    <row r="171" spans="1:8" ht="15.75" customHeight="1">
      <c r="A171" s="216"/>
      <c r="B171" s="194">
        <f>B170+1</f>
        <v>7</v>
      </c>
      <c r="C171" s="373" t="s">
        <v>404</v>
      </c>
      <c r="D171" s="52" t="s">
        <v>1</v>
      </c>
      <c r="E171" s="193">
        <v>1</v>
      </c>
      <c r="F171" s="191" t="s">
        <v>405</v>
      </c>
      <c r="G171" s="66">
        <v>350000</v>
      </c>
      <c r="H171" s="196">
        <f t="shared" si="5"/>
        <v>350000</v>
      </c>
    </row>
    <row r="172" spans="1:8" ht="15.75" customHeight="1">
      <c r="A172" s="216"/>
      <c r="B172" s="194"/>
      <c r="C172" s="227"/>
      <c r="D172" s="228"/>
      <c r="E172" s="229"/>
      <c r="F172" s="230"/>
      <c r="G172" s="231"/>
      <c r="H172" s="232"/>
    </row>
    <row r="173" spans="1:8" ht="15.75" customHeight="1">
      <c r="A173" s="183">
        <v>17</v>
      </c>
      <c r="B173" s="226" t="s">
        <v>406</v>
      </c>
      <c r="C173" s="226"/>
      <c r="D173" s="189"/>
      <c r="E173" s="193"/>
      <c r="F173" s="191"/>
      <c r="G173" s="66"/>
      <c r="H173" s="192">
        <f>SUM(H174:H175)</f>
        <v>4400000</v>
      </c>
    </row>
    <row r="174" spans="1:8" ht="15.75" customHeight="1">
      <c r="A174" s="216"/>
      <c r="B174" s="233">
        <v>1</v>
      </c>
      <c r="C174" s="101" t="s">
        <v>407</v>
      </c>
      <c r="D174" s="65" t="s">
        <v>292</v>
      </c>
      <c r="E174" s="40">
        <v>1</v>
      </c>
      <c r="F174" s="41" t="s">
        <v>124</v>
      </c>
      <c r="G174" s="68">
        <v>3500000</v>
      </c>
      <c r="H174" s="234">
        <f>E174*G174</f>
        <v>3500000</v>
      </c>
    </row>
    <row r="175" spans="1:8" ht="15.75" customHeight="1">
      <c r="A175" s="216"/>
      <c r="B175" s="233">
        <v>2</v>
      </c>
      <c r="C175" s="101" t="s">
        <v>408</v>
      </c>
      <c r="D175" s="65" t="s">
        <v>275</v>
      </c>
      <c r="E175" s="40">
        <v>6</v>
      </c>
      <c r="F175" s="41" t="s">
        <v>132</v>
      </c>
      <c r="G175" s="68">
        <v>150000</v>
      </c>
      <c r="H175" s="234">
        <f>E175*G175</f>
        <v>900000</v>
      </c>
    </row>
    <row r="176" spans="1:8" ht="18.75" customHeight="1">
      <c r="A176" s="182"/>
      <c r="B176" s="193"/>
      <c r="C176" s="235"/>
      <c r="D176" s="236"/>
      <c r="E176" s="237"/>
      <c r="F176" s="238"/>
      <c r="G176" s="231"/>
      <c r="H176" s="231"/>
    </row>
    <row r="177" spans="1:8" ht="16.5" customHeight="1">
      <c r="A177" s="182"/>
      <c r="B177" s="372" t="s">
        <v>409</v>
      </c>
      <c r="C177" s="235"/>
      <c r="D177" s="239"/>
      <c r="E177" s="240"/>
      <c r="F177" s="241"/>
      <c r="G177" s="242"/>
      <c r="H177" s="243">
        <f>H15</f>
        <v>701745000</v>
      </c>
    </row>
    <row r="178" spans="1:8" ht="15.75" customHeight="1">
      <c r="A178" s="176"/>
      <c r="F178" s="177"/>
      <c r="H178" s="244"/>
    </row>
    <row r="179" ht="15.75" customHeight="1">
      <c r="G179" s="245"/>
    </row>
    <row r="180" ht="15.75" customHeight="1">
      <c r="G180" s="245" t="s">
        <v>410</v>
      </c>
    </row>
    <row r="181" spans="7:8" ht="15.75" customHeight="1">
      <c r="G181" s="245"/>
      <c r="H181" s="245"/>
    </row>
    <row r="182" spans="3:7" ht="15.75" customHeight="1">
      <c r="C182" s="170" t="s">
        <v>411</v>
      </c>
      <c r="G182" s="245" t="s">
        <v>412</v>
      </c>
    </row>
    <row r="183" spans="3:7" ht="15.75" customHeight="1">
      <c r="C183" s="170"/>
      <c r="G183" s="245"/>
    </row>
    <row r="186" spans="3:8" ht="15.75" customHeight="1">
      <c r="C186" s="246" t="s">
        <v>413</v>
      </c>
      <c r="G186" s="247" t="s">
        <v>414</v>
      </c>
      <c r="H186" s="248"/>
    </row>
    <row r="187" spans="3:7" ht="15.75" customHeight="1">
      <c r="C187" s="170" t="s">
        <v>415</v>
      </c>
      <c r="G187" s="245" t="s">
        <v>416</v>
      </c>
    </row>
  </sheetData>
  <sheetProtection/>
  <mergeCells count="14">
    <mergeCell ref="A3:H3"/>
    <mergeCell ref="A4:H4"/>
    <mergeCell ref="B12:C12"/>
    <mergeCell ref="E12:F12"/>
    <mergeCell ref="B164:C164"/>
    <mergeCell ref="B173:C173"/>
    <mergeCell ref="A10:A11"/>
    <mergeCell ref="D10:D11"/>
    <mergeCell ref="G10:G11"/>
    <mergeCell ref="H10:H11"/>
    <mergeCell ref="I10:I11"/>
    <mergeCell ref="J108:J109"/>
    <mergeCell ref="B10:C11"/>
    <mergeCell ref="E10:F11"/>
  </mergeCells>
  <printOptions/>
  <pageMargins left="0.5905511811023623" right="0.5905511811023623" top="0.5905511811023623" bottom="0.5905511811023623" header="0.31496062992125984" footer="0.31496062992125984"/>
  <pageSetup horizontalDpi="300" verticalDpi="300" orientation="landscape" paperSize="5" scale="95"/>
  <headerFooter>
    <oddFooter>&amp;C&amp;"Arial Narrow,Regular"&amp;10&amp;P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L83"/>
  <sheetViews>
    <sheetView tabSelected="1" zoomScale="98" zoomScaleNormal="98" zoomScaleSheetLayoutView="85" workbookViewId="0" topLeftCell="A1">
      <pane xSplit="4" ySplit="11" topLeftCell="E30" activePane="bottomRight" state="frozen"/>
      <selection pane="bottomRight" activeCell="C30" sqref="C30"/>
    </sheetView>
  </sheetViews>
  <sheetFormatPr defaultColWidth="9.140625" defaultRowHeight="15.75" customHeight="1"/>
  <cols>
    <col min="1" max="1" width="6.140625" style="2" customWidth="1"/>
    <col min="2" max="2" width="6.421875" style="2" customWidth="1"/>
    <col min="3" max="3" width="60.00390625" style="3" customWidth="1"/>
    <col min="4" max="4" width="30.28125" style="2" customWidth="1"/>
    <col min="5" max="5" width="11.57421875" style="3" customWidth="1"/>
    <col min="6" max="6" width="11.8515625" style="4" customWidth="1"/>
    <col min="7" max="7" width="21.57421875" style="5" customWidth="1"/>
    <col min="8" max="8" width="20.28125" style="6" customWidth="1"/>
    <col min="9" max="9" width="16.7109375" style="3" customWidth="1"/>
    <col min="10" max="10" width="13.421875" style="7" bestFit="1" customWidth="1"/>
    <col min="11" max="16384" width="9.140625" style="3" customWidth="1"/>
  </cols>
  <sheetData>
    <row r="1" spans="1:8" ht="15.75" customHeight="1">
      <c r="A1" s="8" t="s">
        <v>228</v>
      </c>
      <c r="B1" s="8"/>
      <c r="C1" s="8"/>
      <c r="D1" s="8"/>
      <c r="E1" s="8"/>
      <c r="F1" s="8"/>
      <c r="G1" s="8"/>
      <c r="H1" s="8"/>
    </row>
    <row r="2" spans="1:8" ht="15.75" customHeight="1">
      <c r="A2" s="8" t="s">
        <v>229</v>
      </c>
      <c r="B2" s="8"/>
      <c r="C2" s="8"/>
      <c r="D2" s="8"/>
      <c r="E2" s="8"/>
      <c r="F2" s="8"/>
      <c r="G2" s="8"/>
      <c r="H2" s="8"/>
    </row>
    <row r="3" spans="1:8" ht="15.75" customHeight="1">
      <c r="A3" s="8"/>
      <c r="B3" s="8"/>
      <c r="C3" s="8"/>
      <c r="D3" s="8"/>
      <c r="E3" s="8"/>
      <c r="F3" s="8"/>
      <c r="G3" s="8"/>
      <c r="H3" s="8"/>
    </row>
    <row r="4" spans="1:8" ht="15.75" customHeight="1">
      <c r="A4" s="8"/>
      <c r="B4" s="8"/>
      <c r="C4" s="8"/>
      <c r="D4" s="8"/>
      <c r="E4" s="8"/>
      <c r="F4" s="8"/>
      <c r="G4" s="8"/>
      <c r="H4" s="8"/>
    </row>
    <row r="5" spans="1:8" ht="15.75" customHeight="1">
      <c r="A5" s="9" t="s">
        <v>230</v>
      </c>
      <c r="B5" s="8"/>
      <c r="C5" s="9" t="s">
        <v>231</v>
      </c>
      <c r="D5" s="8"/>
      <c r="E5" s="1"/>
      <c r="F5" s="10"/>
      <c r="G5" s="11"/>
      <c r="H5" s="8"/>
    </row>
    <row r="6" spans="1:8" ht="15.75" customHeight="1">
      <c r="A6" s="9" t="s">
        <v>232</v>
      </c>
      <c r="B6" s="8"/>
      <c r="C6" s="9" t="s">
        <v>233</v>
      </c>
      <c r="D6" s="8"/>
      <c r="E6" s="1"/>
      <c r="F6" s="10"/>
      <c r="G6" s="11"/>
      <c r="H6" s="8"/>
    </row>
    <row r="7" spans="1:8" ht="15.75" customHeight="1">
      <c r="A7" s="9" t="s">
        <v>234</v>
      </c>
      <c r="B7" s="8"/>
      <c r="C7" s="9" t="s">
        <v>417</v>
      </c>
      <c r="D7" s="8"/>
      <c r="E7" s="1"/>
      <c r="F7" s="10"/>
      <c r="G7" s="11"/>
      <c r="H7" s="8"/>
    </row>
    <row r="8" spans="1:6" ht="15.75" customHeight="1">
      <c r="A8" s="1"/>
      <c r="B8" s="1"/>
      <c r="C8" s="1"/>
      <c r="D8" s="1"/>
      <c r="E8" s="1"/>
      <c r="F8" s="1"/>
    </row>
    <row r="9" spans="1:9" ht="15.75" customHeight="1">
      <c r="A9" s="12" t="s">
        <v>236</v>
      </c>
      <c r="B9" s="13" t="s">
        <v>237</v>
      </c>
      <c r="C9" s="14"/>
      <c r="D9" s="12" t="s">
        <v>8</v>
      </c>
      <c r="E9" s="15" t="s">
        <v>9</v>
      </c>
      <c r="F9" s="16"/>
      <c r="G9" s="17" t="s">
        <v>238</v>
      </c>
      <c r="H9" s="18" t="s">
        <v>418</v>
      </c>
      <c r="I9" s="137"/>
    </row>
    <row r="10" spans="1:9" ht="15.75" customHeight="1">
      <c r="A10" s="19"/>
      <c r="B10" s="20"/>
      <c r="C10" s="21"/>
      <c r="D10" s="19"/>
      <c r="E10" s="22"/>
      <c r="F10" s="23"/>
      <c r="G10" s="24"/>
      <c r="H10" s="25"/>
      <c r="I10" s="137"/>
    </row>
    <row r="11" spans="1:9" ht="15.75" customHeight="1">
      <c r="A11" s="26">
        <v>1</v>
      </c>
      <c r="B11" s="27">
        <v>2</v>
      </c>
      <c r="C11" s="28"/>
      <c r="D11" s="26">
        <v>3</v>
      </c>
      <c r="E11" s="29">
        <v>4</v>
      </c>
      <c r="F11" s="30"/>
      <c r="G11" s="26">
        <v>5</v>
      </c>
      <c r="H11" s="26">
        <v>6</v>
      </c>
      <c r="I11" s="8"/>
    </row>
    <row r="12" spans="1:9" ht="15.75" customHeight="1">
      <c r="A12" s="31"/>
      <c r="B12" s="32"/>
      <c r="C12" s="33"/>
      <c r="D12" s="31"/>
      <c r="E12" s="34"/>
      <c r="F12" s="35"/>
      <c r="G12" s="31"/>
      <c r="H12" s="31"/>
      <c r="I12" s="8"/>
    </row>
    <row r="13" spans="1:8" ht="15.75" customHeight="1">
      <c r="A13" s="36">
        <v>1</v>
      </c>
      <c r="B13" s="37" t="s">
        <v>419</v>
      </c>
      <c r="C13" s="38"/>
      <c r="D13" s="39"/>
      <c r="E13" s="40"/>
      <c r="F13" s="41"/>
      <c r="G13" s="42"/>
      <c r="H13" s="43">
        <f>SUM(H14:H18)</f>
        <v>46000000</v>
      </c>
    </row>
    <row r="14" spans="1:10" ht="15.75">
      <c r="A14" s="44"/>
      <c r="B14" s="45">
        <v>1</v>
      </c>
      <c r="C14" s="46" t="s">
        <v>420</v>
      </c>
      <c r="D14" s="47" t="s">
        <v>275</v>
      </c>
      <c r="E14" s="48">
        <v>20</v>
      </c>
      <c r="F14" s="49" t="s">
        <v>132</v>
      </c>
      <c r="G14" s="50">
        <v>300000</v>
      </c>
      <c r="H14" s="51">
        <f>E14*G14</f>
        <v>6000000</v>
      </c>
      <c r="J14" s="3"/>
    </row>
    <row r="15" spans="1:10" ht="15.75">
      <c r="A15" s="44"/>
      <c r="B15" s="45">
        <f>B14+1</f>
        <v>2</v>
      </c>
      <c r="C15" s="46" t="s">
        <v>421</v>
      </c>
      <c r="D15" s="52" t="s">
        <v>324</v>
      </c>
      <c r="E15" s="53">
        <v>1</v>
      </c>
      <c r="F15" s="49" t="s">
        <v>24</v>
      </c>
      <c r="G15" s="50">
        <v>10000000</v>
      </c>
      <c r="H15" s="51">
        <f>E15*G15</f>
        <v>10000000</v>
      </c>
      <c r="J15" s="3"/>
    </row>
    <row r="16" spans="1:10" ht="15.75">
      <c r="A16" s="54"/>
      <c r="B16" s="55">
        <v>3</v>
      </c>
      <c r="C16" s="46" t="s">
        <v>422</v>
      </c>
      <c r="D16" s="52" t="s">
        <v>265</v>
      </c>
      <c r="E16" s="53">
        <v>100</v>
      </c>
      <c r="F16" s="49" t="s">
        <v>17</v>
      </c>
      <c r="G16" s="50">
        <v>150000</v>
      </c>
      <c r="H16" s="51">
        <f>E16*G16</f>
        <v>15000000</v>
      </c>
      <c r="J16" s="3"/>
    </row>
    <row r="17" spans="1:10" ht="15.75">
      <c r="A17" s="54"/>
      <c r="B17" s="55">
        <v>4</v>
      </c>
      <c r="C17" s="46" t="s">
        <v>423</v>
      </c>
      <c r="D17" s="52" t="s">
        <v>294</v>
      </c>
      <c r="E17" s="53">
        <v>1</v>
      </c>
      <c r="F17" s="56" t="s">
        <v>132</v>
      </c>
      <c r="G17" s="50">
        <v>7500000</v>
      </c>
      <c r="H17" s="51">
        <f>E17*G17</f>
        <v>7500000</v>
      </c>
      <c r="J17" s="3"/>
    </row>
    <row r="18" spans="1:10" ht="15.75">
      <c r="A18" s="54"/>
      <c r="B18" s="55">
        <v>5</v>
      </c>
      <c r="C18" s="46" t="s">
        <v>424</v>
      </c>
      <c r="D18" s="57" t="s">
        <v>215</v>
      </c>
      <c r="E18" s="58">
        <v>1</v>
      </c>
      <c r="F18" s="59" t="s">
        <v>24</v>
      </c>
      <c r="G18" s="60">
        <v>7500000</v>
      </c>
      <c r="H18" s="61">
        <f>E18*G18</f>
        <v>7500000</v>
      </c>
      <c r="J18" s="3"/>
    </row>
    <row r="19" spans="1:10" s="1" customFormat="1" ht="15.75" customHeight="1">
      <c r="A19" s="62"/>
      <c r="B19" s="63"/>
      <c r="C19" s="64"/>
      <c r="D19" s="65"/>
      <c r="E19" s="53"/>
      <c r="F19" s="56"/>
      <c r="G19" s="66"/>
      <c r="H19" s="67"/>
      <c r="J19" s="138"/>
    </row>
    <row r="20" spans="1:8" ht="15.75" customHeight="1">
      <c r="A20" s="36">
        <v>2</v>
      </c>
      <c r="B20" s="38" t="s">
        <v>425</v>
      </c>
      <c r="C20" s="63"/>
      <c r="D20" s="65"/>
      <c r="E20" s="40"/>
      <c r="F20" s="56"/>
      <c r="G20" s="68"/>
      <c r="H20" s="69">
        <f>H22+H32+H39</f>
        <v>144500000</v>
      </c>
    </row>
    <row r="21" spans="1:8" ht="15.75" customHeight="1">
      <c r="A21" s="36"/>
      <c r="B21" s="38"/>
      <c r="C21" s="63"/>
      <c r="D21" s="65"/>
      <c r="E21" s="40"/>
      <c r="F21" s="70"/>
      <c r="G21" s="68"/>
      <c r="H21" s="69"/>
    </row>
    <row r="22" spans="1:8" ht="15.75" customHeight="1">
      <c r="A22" s="36"/>
      <c r="B22" s="71" t="s">
        <v>426</v>
      </c>
      <c r="C22" s="72"/>
      <c r="D22" s="65"/>
      <c r="E22" s="40"/>
      <c r="F22" s="41"/>
      <c r="G22" s="68"/>
      <c r="H22" s="69">
        <f>SUM(H23:H28)</f>
        <v>33000000</v>
      </c>
    </row>
    <row r="23" spans="1:8" ht="15.75" customHeight="1">
      <c r="A23" s="36"/>
      <c r="B23" s="73">
        <v>1</v>
      </c>
      <c r="C23" s="74" t="s">
        <v>427</v>
      </c>
      <c r="D23" s="75" t="s">
        <v>428</v>
      </c>
      <c r="E23" s="76">
        <v>24</v>
      </c>
      <c r="F23" s="77" t="s">
        <v>429</v>
      </c>
      <c r="G23" s="50">
        <v>250000</v>
      </c>
      <c r="H23" s="78">
        <f aca="true" t="shared" si="0" ref="H23:H30">G23*E23</f>
        <v>6000000</v>
      </c>
    </row>
    <row r="24" spans="1:8" ht="15.75" customHeight="1">
      <c r="A24" s="36"/>
      <c r="B24" s="73">
        <f>B23+1</f>
        <v>2</v>
      </c>
      <c r="C24" s="46" t="s">
        <v>430</v>
      </c>
      <c r="D24" s="52" t="s">
        <v>1</v>
      </c>
      <c r="E24" s="79">
        <v>10</v>
      </c>
      <c r="F24" s="80" t="s">
        <v>431</v>
      </c>
      <c r="G24" s="81">
        <v>600000</v>
      </c>
      <c r="H24" s="78">
        <f t="shared" si="0"/>
        <v>6000000</v>
      </c>
    </row>
    <row r="25" spans="1:8" ht="15.75" customHeight="1">
      <c r="A25" s="36"/>
      <c r="B25" s="73">
        <v>3</v>
      </c>
      <c r="C25" s="46" t="s">
        <v>432</v>
      </c>
      <c r="D25" s="52" t="s">
        <v>1</v>
      </c>
      <c r="E25" s="79">
        <v>10</v>
      </c>
      <c r="F25" s="80" t="s">
        <v>431</v>
      </c>
      <c r="G25" s="81">
        <v>600000</v>
      </c>
      <c r="H25" s="78">
        <f t="shared" si="0"/>
        <v>6000000</v>
      </c>
    </row>
    <row r="26" spans="1:8" ht="15.75" customHeight="1">
      <c r="A26" s="36"/>
      <c r="B26" s="73">
        <v>4</v>
      </c>
      <c r="C26" s="46" t="s">
        <v>433</v>
      </c>
      <c r="D26" s="52" t="s">
        <v>1</v>
      </c>
      <c r="E26" s="79">
        <v>10</v>
      </c>
      <c r="F26" s="80" t="s">
        <v>431</v>
      </c>
      <c r="G26" s="81">
        <v>600000</v>
      </c>
      <c r="H26" s="78">
        <f t="shared" si="0"/>
        <v>6000000</v>
      </c>
    </row>
    <row r="27" spans="1:8" ht="15.75" customHeight="1">
      <c r="A27" s="36"/>
      <c r="B27" s="73">
        <v>5</v>
      </c>
      <c r="C27" s="46" t="s">
        <v>434</v>
      </c>
      <c r="D27" s="52" t="s">
        <v>1</v>
      </c>
      <c r="E27" s="79">
        <v>5</v>
      </c>
      <c r="F27" s="80" t="s">
        <v>431</v>
      </c>
      <c r="G27" s="81">
        <v>600000</v>
      </c>
      <c r="H27" s="78">
        <f t="shared" si="0"/>
        <v>3000000</v>
      </c>
    </row>
    <row r="28" spans="1:8" ht="15.75" customHeight="1">
      <c r="A28" s="36"/>
      <c r="B28" s="73">
        <v>6</v>
      </c>
      <c r="C28" s="46" t="s">
        <v>435</v>
      </c>
      <c r="D28" s="52" t="s">
        <v>1</v>
      </c>
      <c r="E28" s="79">
        <v>10</v>
      </c>
      <c r="F28" s="80" t="s">
        <v>431</v>
      </c>
      <c r="G28" s="81">
        <v>600000</v>
      </c>
      <c r="H28" s="81">
        <f t="shared" si="0"/>
        <v>6000000</v>
      </c>
    </row>
    <row r="29" spans="1:8" ht="15.75" customHeight="1">
      <c r="A29" s="36"/>
      <c r="B29" s="73">
        <v>7</v>
      </c>
      <c r="C29" s="46" t="s">
        <v>436</v>
      </c>
      <c r="D29" s="82" t="s">
        <v>1</v>
      </c>
      <c r="E29" s="83">
        <v>14</v>
      </c>
      <c r="F29" s="84" t="s">
        <v>431</v>
      </c>
      <c r="G29" s="81">
        <v>600000</v>
      </c>
      <c r="H29" s="81">
        <f t="shared" si="0"/>
        <v>8400000</v>
      </c>
    </row>
    <row r="30" spans="1:8" ht="15.75" customHeight="1">
      <c r="A30" s="36"/>
      <c r="B30" s="73">
        <v>8</v>
      </c>
      <c r="C30" s="46" t="s">
        <v>437</v>
      </c>
      <c r="D30" s="82" t="s">
        <v>1</v>
      </c>
      <c r="E30" s="83">
        <v>5</v>
      </c>
      <c r="F30" s="84" t="s">
        <v>431</v>
      </c>
      <c r="G30" s="81">
        <v>600000</v>
      </c>
      <c r="H30" s="81">
        <f t="shared" si="0"/>
        <v>3000000</v>
      </c>
    </row>
    <row r="31" spans="1:8" ht="15.75" customHeight="1">
      <c r="A31" s="36"/>
      <c r="B31" s="73"/>
      <c r="C31" s="85"/>
      <c r="D31" s="86"/>
      <c r="E31" s="87"/>
      <c r="F31" s="88"/>
      <c r="G31" s="78"/>
      <c r="H31" s="78"/>
    </row>
    <row r="32" spans="1:8" ht="15.75" customHeight="1">
      <c r="A32" s="36"/>
      <c r="B32" s="38" t="s">
        <v>438</v>
      </c>
      <c r="C32" s="85"/>
      <c r="D32" s="86"/>
      <c r="E32" s="87"/>
      <c r="F32" s="88"/>
      <c r="G32" s="78"/>
      <c r="H32" s="89">
        <f>SUM(H33:H37)</f>
        <v>110000000</v>
      </c>
    </row>
    <row r="33" spans="1:8" ht="15.75" customHeight="1">
      <c r="A33" s="36"/>
      <c r="B33" s="73">
        <v>1</v>
      </c>
      <c r="C33" s="90" t="s">
        <v>439</v>
      </c>
      <c r="D33" s="52" t="s">
        <v>1</v>
      </c>
      <c r="E33" s="83">
        <v>1</v>
      </c>
      <c r="F33" s="90" t="s">
        <v>440</v>
      </c>
      <c r="G33" s="81">
        <v>10000000</v>
      </c>
      <c r="H33" s="91">
        <f>E33*G33</f>
        <v>10000000</v>
      </c>
    </row>
    <row r="34" spans="1:8" ht="15.75" customHeight="1">
      <c r="A34" s="36"/>
      <c r="B34" s="73">
        <v>2</v>
      </c>
      <c r="C34" s="376" t="s">
        <v>441</v>
      </c>
      <c r="D34" s="93" t="s">
        <v>1</v>
      </c>
      <c r="E34" s="87">
        <v>1</v>
      </c>
      <c r="F34" s="88" t="s">
        <v>124</v>
      </c>
      <c r="G34" s="81">
        <v>10000000</v>
      </c>
      <c r="H34" s="81">
        <f>E34*G34</f>
        <v>10000000</v>
      </c>
    </row>
    <row r="35" spans="1:8" ht="15.75" customHeight="1">
      <c r="A35" s="36"/>
      <c r="B35" s="73">
        <v>3</v>
      </c>
      <c r="C35" s="376" t="s">
        <v>442</v>
      </c>
      <c r="D35" s="93" t="s">
        <v>1</v>
      </c>
      <c r="E35" s="87">
        <v>1</v>
      </c>
      <c r="F35" s="88" t="s">
        <v>124</v>
      </c>
      <c r="G35" s="81">
        <v>5000000</v>
      </c>
      <c r="H35" s="81">
        <f>E35*G35</f>
        <v>5000000</v>
      </c>
    </row>
    <row r="36" spans="1:8" ht="39.75" customHeight="1">
      <c r="A36" s="36"/>
      <c r="B36" s="73">
        <v>4</v>
      </c>
      <c r="C36" s="377" t="s">
        <v>443</v>
      </c>
      <c r="D36" s="93" t="s">
        <v>1</v>
      </c>
      <c r="E36" s="87">
        <v>10</v>
      </c>
      <c r="F36" s="88" t="s">
        <v>444</v>
      </c>
      <c r="G36" s="81">
        <v>5000000</v>
      </c>
      <c r="H36" s="81">
        <f>E36*G36</f>
        <v>50000000</v>
      </c>
    </row>
    <row r="37" spans="1:8" ht="39.75" customHeight="1">
      <c r="A37" s="36"/>
      <c r="B37" s="73" t="s">
        <v>445</v>
      </c>
      <c r="C37" s="377" t="s">
        <v>446</v>
      </c>
      <c r="D37" s="93" t="s">
        <v>1</v>
      </c>
      <c r="E37" s="87">
        <v>10</v>
      </c>
      <c r="F37" s="88" t="s">
        <v>444</v>
      </c>
      <c r="G37" s="81">
        <v>3500000</v>
      </c>
      <c r="H37" s="91">
        <f>E37*G37</f>
        <v>35000000</v>
      </c>
    </row>
    <row r="38" spans="1:8" ht="15.75" customHeight="1">
      <c r="A38" s="36"/>
      <c r="B38" s="38"/>
      <c r="C38" s="92"/>
      <c r="D38" s="95"/>
      <c r="E38" s="87"/>
      <c r="F38" s="88"/>
      <c r="G38" s="78"/>
      <c r="H38" s="96"/>
    </row>
    <row r="39" spans="1:8" ht="15.75" customHeight="1">
      <c r="A39" s="36"/>
      <c r="B39" s="38" t="s">
        <v>447</v>
      </c>
      <c r="C39" s="92"/>
      <c r="D39" s="95"/>
      <c r="E39" s="87"/>
      <c r="F39" s="88"/>
      <c r="G39" s="78"/>
      <c r="H39" s="97">
        <f>SUM(H40:H40)</f>
        <v>1500000</v>
      </c>
    </row>
    <row r="40" spans="1:8" ht="15.75" customHeight="1">
      <c r="A40" s="36"/>
      <c r="B40" s="73">
        <v>1</v>
      </c>
      <c r="C40" s="74" t="s">
        <v>448</v>
      </c>
      <c r="D40" s="93" t="s">
        <v>1</v>
      </c>
      <c r="E40" s="76">
        <v>1</v>
      </c>
      <c r="F40" s="77" t="s">
        <v>449</v>
      </c>
      <c r="G40" s="81">
        <v>1500000</v>
      </c>
      <c r="H40" s="91">
        <f>E40*G40</f>
        <v>1500000</v>
      </c>
    </row>
    <row r="41" spans="1:8" ht="15.75" customHeight="1">
      <c r="A41" s="36"/>
      <c r="B41" s="38"/>
      <c r="C41" s="92"/>
      <c r="D41" s="95"/>
      <c r="E41" s="87"/>
      <c r="F41" s="88"/>
      <c r="G41" s="78"/>
      <c r="H41" s="96"/>
    </row>
    <row r="42" spans="1:8" ht="15.75" customHeight="1">
      <c r="A42" s="31">
        <v>3</v>
      </c>
      <c r="B42" s="37" t="s">
        <v>450</v>
      </c>
      <c r="C42" s="98"/>
      <c r="D42" s="65"/>
      <c r="E42" s="40"/>
      <c r="F42" s="41"/>
      <c r="G42" s="68"/>
      <c r="H42" s="99">
        <f>SUM(H43:H43)</f>
        <v>18000000</v>
      </c>
    </row>
    <row r="43" spans="1:8" ht="15.75" customHeight="1">
      <c r="A43" s="31"/>
      <c r="B43" s="39">
        <v>1</v>
      </c>
      <c r="C43" s="40" t="s">
        <v>451</v>
      </c>
      <c r="D43" s="52" t="s">
        <v>1</v>
      </c>
      <c r="E43" s="40">
        <f>12*10</f>
        <v>120</v>
      </c>
      <c r="F43" s="100" t="s">
        <v>245</v>
      </c>
      <c r="G43" s="68">
        <v>150000</v>
      </c>
      <c r="H43" s="91">
        <f>E43*G43</f>
        <v>18000000</v>
      </c>
    </row>
    <row r="44" spans="1:8" ht="15.75" customHeight="1">
      <c r="A44" s="36"/>
      <c r="B44" s="101"/>
      <c r="C44" s="102"/>
      <c r="D44" s="39"/>
      <c r="E44" s="40"/>
      <c r="F44" s="41"/>
      <c r="G44" s="68"/>
      <c r="H44" s="103"/>
    </row>
    <row r="45" spans="1:8" ht="15.75" customHeight="1">
      <c r="A45" s="31">
        <v>4</v>
      </c>
      <c r="B45" s="37" t="s">
        <v>452</v>
      </c>
      <c r="C45" s="104"/>
      <c r="D45" s="105"/>
      <c r="E45" s="106"/>
      <c r="F45" s="41"/>
      <c r="G45" s="68"/>
      <c r="H45" s="107">
        <f>SUM(H46:H47)</f>
        <v>15000000</v>
      </c>
    </row>
    <row r="46" spans="1:8" ht="15.75" customHeight="1">
      <c r="A46" s="31"/>
      <c r="B46" s="45">
        <v>1</v>
      </c>
      <c r="C46" s="108" t="s">
        <v>453</v>
      </c>
      <c r="D46" s="52" t="s">
        <v>1</v>
      </c>
      <c r="E46" s="109">
        <v>1</v>
      </c>
      <c r="F46" s="110" t="s">
        <v>371</v>
      </c>
      <c r="G46" s="111">
        <v>7500000</v>
      </c>
      <c r="H46" s="112">
        <f>+E46*G46</f>
        <v>7500000</v>
      </c>
    </row>
    <row r="47" spans="1:8" ht="15.75" customHeight="1">
      <c r="A47" s="31"/>
      <c r="B47" s="45">
        <v>2</v>
      </c>
      <c r="C47" s="108" t="s">
        <v>454</v>
      </c>
      <c r="D47" s="52" t="s">
        <v>1</v>
      </c>
      <c r="E47" s="109">
        <v>1</v>
      </c>
      <c r="F47" s="110" t="s">
        <v>371</v>
      </c>
      <c r="G47" s="111">
        <v>7500000</v>
      </c>
      <c r="H47" s="112">
        <f>+E47*G47</f>
        <v>7500000</v>
      </c>
    </row>
    <row r="48" spans="1:8" ht="15.75" customHeight="1">
      <c r="A48" s="31"/>
      <c r="B48" s="45"/>
      <c r="C48" s="108"/>
      <c r="D48" s="113"/>
      <c r="E48" s="109"/>
      <c r="F48" s="110"/>
      <c r="G48" s="111"/>
      <c r="H48" s="112"/>
    </row>
    <row r="49" spans="1:8" ht="15.75" customHeight="1">
      <c r="A49" s="36">
        <v>5</v>
      </c>
      <c r="B49" s="38" t="s">
        <v>455</v>
      </c>
      <c r="C49" s="63"/>
      <c r="D49" s="65"/>
      <c r="E49" s="40"/>
      <c r="F49" s="41"/>
      <c r="G49" s="68"/>
      <c r="H49" s="114">
        <f ca="1">SUM(G50:H53:H53)</f>
        <v>48400000</v>
      </c>
    </row>
    <row r="50" spans="1:8" ht="15.75" customHeight="1">
      <c r="A50" s="36"/>
      <c r="B50" s="115">
        <v>1</v>
      </c>
      <c r="C50" s="377" t="s">
        <v>456</v>
      </c>
      <c r="D50" s="52" t="s">
        <v>1</v>
      </c>
      <c r="E50" s="116">
        <v>24</v>
      </c>
      <c r="F50" s="117" t="s">
        <v>245</v>
      </c>
      <c r="G50" s="118">
        <v>600000</v>
      </c>
      <c r="H50" s="119">
        <f>E50*G50</f>
        <v>14400000</v>
      </c>
    </row>
    <row r="51" spans="1:8" ht="15.75" customHeight="1">
      <c r="A51" s="36"/>
      <c r="B51" s="120">
        <v>2</v>
      </c>
      <c r="C51" s="378" t="s">
        <v>457</v>
      </c>
      <c r="D51" s="52" t="s">
        <v>1</v>
      </c>
      <c r="E51" s="122">
        <v>1</v>
      </c>
      <c r="F51" s="123" t="s">
        <v>371</v>
      </c>
      <c r="G51" s="118">
        <v>1500000</v>
      </c>
      <c r="H51" s="118">
        <v>1500000</v>
      </c>
    </row>
    <row r="52" spans="1:8" ht="15.75" customHeight="1">
      <c r="A52" s="36"/>
      <c r="B52" s="120">
        <v>3</v>
      </c>
      <c r="C52" s="378" t="s">
        <v>458</v>
      </c>
      <c r="D52" s="52" t="s">
        <v>1</v>
      </c>
      <c r="E52" s="122">
        <v>151</v>
      </c>
      <c r="F52" s="123" t="s">
        <v>245</v>
      </c>
      <c r="G52" s="118">
        <v>200000</v>
      </c>
      <c r="H52" s="119">
        <f>E52*G52</f>
        <v>30200000</v>
      </c>
    </row>
    <row r="53" spans="1:8" ht="15.75" customHeight="1">
      <c r="A53" s="36"/>
      <c r="B53" s="38"/>
      <c r="C53" s="63"/>
      <c r="D53" s="65"/>
      <c r="E53" s="40"/>
      <c r="F53" s="41"/>
      <c r="G53" s="68"/>
      <c r="H53" s="69"/>
    </row>
    <row r="54" spans="1:8" ht="15.75" customHeight="1">
      <c r="A54" s="36">
        <v>6</v>
      </c>
      <c r="B54" s="38" t="s">
        <v>459</v>
      </c>
      <c r="C54" s="63"/>
      <c r="D54" s="65"/>
      <c r="E54" s="40"/>
      <c r="F54" s="41"/>
      <c r="G54" s="68"/>
      <c r="H54" s="124">
        <f>SUM(H55:H62)</f>
        <v>60000000</v>
      </c>
    </row>
    <row r="55" spans="1:8" ht="15.75" customHeight="1">
      <c r="A55" s="36"/>
      <c r="B55" s="55">
        <v>1</v>
      </c>
      <c r="C55" s="125" t="s">
        <v>460</v>
      </c>
      <c r="D55" s="52" t="s">
        <v>1</v>
      </c>
      <c r="E55" s="126">
        <v>1</v>
      </c>
      <c r="F55" s="127" t="s">
        <v>371</v>
      </c>
      <c r="G55" s="128">
        <v>7500000</v>
      </c>
      <c r="H55" s="129">
        <f aca="true" t="shared" si="1" ref="H55:H62">E55*G55</f>
        <v>7500000</v>
      </c>
    </row>
    <row r="56" spans="1:8" ht="15.75" customHeight="1">
      <c r="A56" s="36"/>
      <c r="B56" s="55">
        <f>B55+1</f>
        <v>2</v>
      </c>
      <c r="C56" s="125" t="s">
        <v>461</v>
      </c>
      <c r="D56" s="52" t="s">
        <v>1</v>
      </c>
      <c r="E56" s="126">
        <v>1</v>
      </c>
      <c r="F56" s="127" t="s">
        <v>371</v>
      </c>
      <c r="G56" s="128">
        <v>7500000</v>
      </c>
      <c r="H56" s="129">
        <f t="shared" si="1"/>
        <v>7500000</v>
      </c>
    </row>
    <row r="57" spans="1:8" ht="15.75" customHeight="1">
      <c r="A57" s="36"/>
      <c r="B57" s="55">
        <f aca="true" t="shared" si="2" ref="B57:B62">B56+1</f>
        <v>3</v>
      </c>
      <c r="C57" s="379" t="s">
        <v>462</v>
      </c>
      <c r="D57" s="52" t="s">
        <v>1</v>
      </c>
      <c r="E57" s="126">
        <v>1</v>
      </c>
      <c r="F57" s="127" t="s">
        <v>371</v>
      </c>
      <c r="G57" s="128">
        <v>7500000</v>
      </c>
      <c r="H57" s="129">
        <f t="shared" si="1"/>
        <v>7500000</v>
      </c>
    </row>
    <row r="58" spans="1:8" ht="15.75" customHeight="1">
      <c r="A58" s="36"/>
      <c r="B58" s="55">
        <f t="shared" si="2"/>
        <v>4</v>
      </c>
      <c r="C58" s="379" t="s">
        <v>463</v>
      </c>
      <c r="D58" s="52" t="s">
        <v>1</v>
      </c>
      <c r="E58" s="126">
        <v>1</v>
      </c>
      <c r="F58" s="127" t="s">
        <v>371</v>
      </c>
      <c r="G58" s="128">
        <v>7500000</v>
      </c>
      <c r="H58" s="129">
        <f t="shared" si="1"/>
        <v>7500000</v>
      </c>
    </row>
    <row r="59" spans="1:8" ht="15.75" customHeight="1">
      <c r="A59" s="36"/>
      <c r="B59" s="55">
        <f t="shared" si="2"/>
        <v>5</v>
      </c>
      <c r="C59" s="380" t="s">
        <v>464</v>
      </c>
      <c r="D59" s="52" t="s">
        <v>1</v>
      </c>
      <c r="E59" s="126">
        <v>1</v>
      </c>
      <c r="F59" s="127" t="s">
        <v>371</v>
      </c>
      <c r="G59" s="128">
        <v>7500000</v>
      </c>
      <c r="H59" s="131">
        <f t="shared" si="1"/>
        <v>7500000</v>
      </c>
    </row>
    <row r="60" spans="1:8" ht="15.75" customHeight="1">
      <c r="A60" s="36"/>
      <c r="B60" s="55">
        <f t="shared" si="2"/>
        <v>6</v>
      </c>
      <c r="C60" s="130" t="s">
        <v>465</v>
      </c>
      <c r="D60" s="52" t="s">
        <v>1</v>
      </c>
      <c r="E60" s="126">
        <v>1</v>
      </c>
      <c r="F60" s="127" t="s">
        <v>371</v>
      </c>
      <c r="G60" s="128">
        <v>7500000</v>
      </c>
      <c r="H60" s="131">
        <f t="shared" si="1"/>
        <v>7500000</v>
      </c>
    </row>
    <row r="61" spans="1:8" ht="15.75" customHeight="1">
      <c r="A61" s="36"/>
      <c r="B61" s="55">
        <f t="shared" si="2"/>
        <v>7</v>
      </c>
      <c r="C61" s="379" t="s">
        <v>466</v>
      </c>
      <c r="D61" s="52" t="s">
        <v>1</v>
      </c>
      <c r="E61" s="126">
        <v>1</v>
      </c>
      <c r="F61" s="127" t="s">
        <v>371</v>
      </c>
      <c r="G61" s="128">
        <v>7500000</v>
      </c>
      <c r="H61" s="131">
        <f t="shared" si="1"/>
        <v>7500000</v>
      </c>
    </row>
    <row r="62" spans="1:8" ht="15.75" customHeight="1">
      <c r="A62" s="36"/>
      <c r="B62" s="55">
        <f t="shared" si="2"/>
        <v>8</v>
      </c>
      <c r="C62" s="380" t="s">
        <v>467</v>
      </c>
      <c r="D62" s="52" t="s">
        <v>1</v>
      </c>
      <c r="E62" s="126">
        <v>1</v>
      </c>
      <c r="F62" s="127" t="s">
        <v>371</v>
      </c>
      <c r="G62" s="128">
        <v>7500000</v>
      </c>
      <c r="H62" s="131">
        <f t="shared" si="1"/>
        <v>7500000</v>
      </c>
    </row>
    <row r="63" spans="1:8" ht="15.75" customHeight="1">
      <c r="A63" s="36"/>
      <c r="B63" s="73"/>
      <c r="C63" s="87"/>
      <c r="D63" s="95"/>
      <c r="E63" s="132"/>
      <c r="F63" s="133"/>
      <c r="G63" s="134"/>
      <c r="H63" s="135"/>
    </row>
    <row r="64" spans="1:8" ht="15.75" customHeight="1">
      <c r="A64" s="36">
        <v>7</v>
      </c>
      <c r="B64" s="38" t="s">
        <v>468</v>
      </c>
      <c r="C64" s="63"/>
      <c r="D64" s="65"/>
      <c r="E64" s="40"/>
      <c r="F64" s="41"/>
      <c r="G64" s="68"/>
      <c r="H64" s="136">
        <f>SUM(H65:H69)</f>
        <v>32500000</v>
      </c>
    </row>
    <row r="65" spans="1:8" ht="22.5" customHeight="1">
      <c r="A65" s="36"/>
      <c r="B65" s="39">
        <v>1</v>
      </c>
      <c r="C65" s="139" t="s">
        <v>469</v>
      </c>
      <c r="D65" s="52" t="s">
        <v>1</v>
      </c>
      <c r="E65" s="140">
        <v>1</v>
      </c>
      <c r="F65" s="141" t="s">
        <v>371</v>
      </c>
      <c r="G65" s="142">
        <v>10000000</v>
      </c>
      <c r="H65" s="143">
        <f>E65*G65</f>
        <v>10000000</v>
      </c>
    </row>
    <row r="66" spans="1:8" ht="20.25" customHeight="1">
      <c r="A66" s="36"/>
      <c r="B66" s="45">
        <f>B65+1</f>
        <v>2</v>
      </c>
      <c r="C66" s="381" t="s">
        <v>470</v>
      </c>
      <c r="D66" s="52" t="s">
        <v>1</v>
      </c>
      <c r="E66" s="140">
        <v>4</v>
      </c>
      <c r="F66" s="141" t="s">
        <v>471</v>
      </c>
      <c r="G66" s="142">
        <v>750000</v>
      </c>
      <c r="H66" s="144">
        <f>E66*G66</f>
        <v>3000000</v>
      </c>
    </row>
    <row r="67" spans="1:8" ht="20.25" customHeight="1">
      <c r="A67" s="36"/>
      <c r="B67" s="45">
        <v>3</v>
      </c>
      <c r="C67" s="381" t="s">
        <v>472</v>
      </c>
      <c r="D67" s="52" t="s">
        <v>1</v>
      </c>
      <c r="E67" s="140">
        <v>3</v>
      </c>
      <c r="F67" s="141" t="s">
        <v>473</v>
      </c>
      <c r="G67" s="142">
        <v>750000</v>
      </c>
      <c r="H67" s="144">
        <f>E67*G67</f>
        <v>2250000</v>
      </c>
    </row>
    <row r="68" spans="1:8" ht="19.5" customHeight="1">
      <c r="A68" s="36"/>
      <c r="B68" s="45">
        <f>B67+1</f>
        <v>4</v>
      </c>
      <c r="C68" s="381" t="s">
        <v>474</v>
      </c>
      <c r="D68" s="52" t="s">
        <v>1</v>
      </c>
      <c r="E68" s="140">
        <v>3</v>
      </c>
      <c r="F68" s="145" t="s">
        <v>471</v>
      </c>
      <c r="G68" s="142">
        <v>750000</v>
      </c>
      <c r="H68" s="144">
        <f>E68*G68</f>
        <v>2250000</v>
      </c>
    </row>
    <row r="69" spans="1:8" ht="16.5" customHeight="1">
      <c r="A69" s="36"/>
      <c r="B69" s="45">
        <v>5</v>
      </c>
      <c r="C69" s="382" t="s">
        <v>475</v>
      </c>
      <c r="D69" s="52" t="s">
        <v>1</v>
      </c>
      <c r="E69" s="146">
        <v>25</v>
      </c>
      <c r="F69" s="147" t="s">
        <v>431</v>
      </c>
      <c r="G69" s="148">
        <v>50000</v>
      </c>
      <c r="H69" s="149">
        <f>E69*G69*12</f>
        <v>15000000</v>
      </c>
    </row>
    <row r="70" spans="1:8" ht="15.75" customHeight="1">
      <c r="A70" s="36"/>
      <c r="B70" s="63"/>
      <c r="C70" s="63"/>
      <c r="D70" s="65"/>
      <c r="E70" s="40"/>
      <c r="F70" s="41"/>
      <c r="G70" s="68"/>
      <c r="H70" s="136"/>
    </row>
    <row r="71" spans="1:8" ht="15.75" customHeight="1">
      <c r="A71" s="36">
        <v>9</v>
      </c>
      <c r="B71" s="37" t="s">
        <v>476</v>
      </c>
      <c r="C71" s="150"/>
      <c r="D71" s="65"/>
      <c r="E71" s="40"/>
      <c r="F71" s="41"/>
      <c r="G71" s="66"/>
      <c r="H71" s="151">
        <f>H72</f>
        <v>25000000</v>
      </c>
    </row>
    <row r="72" spans="1:8" ht="15.75" customHeight="1">
      <c r="A72" s="44"/>
      <c r="B72" s="39">
        <v>1</v>
      </c>
      <c r="C72" s="74" t="s">
        <v>477</v>
      </c>
      <c r="D72" s="52" t="s">
        <v>1</v>
      </c>
      <c r="E72" s="146">
        <v>1</v>
      </c>
      <c r="F72" s="152" t="s">
        <v>124</v>
      </c>
      <c r="G72" s="153">
        <v>25000000</v>
      </c>
      <c r="H72" s="154">
        <f>E72*G72</f>
        <v>25000000</v>
      </c>
    </row>
    <row r="73" spans="1:10" ht="18.75" customHeight="1">
      <c r="A73" s="31"/>
      <c r="B73" s="155"/>
      <c r="C73" s="102"/>
      <c r="D73" s="156"/>
      <c r="E73" s="157"/>
      <c r="F73" s="158"/>
      <c r="G73" s="159"/>
      <c r="H73" s="159"/>
      <c r="J73" s="3"/>
    </row>
    <row r="74" spans="1:12" ht="16.5" customHeight="1">
      <c r="A74" s="31"/>
      <c r="B74" s="383" t="s">
        <v>409</v>
      </c>
      <c r="C74" s="102"/>
      <c r="D74" s="105"/>
      <c r="E74" s="106"/>
      <c r="F74" s="160"/>
      <c r="G74" s="161"/>
      <c r="H74" s="162">
        <f>H13+H71+H20+H64+H49+H54+H42+H45</f>
        <v>389400000</v>
      </c>
      <c r="J74" s="168"/>
      <c r="L74" s="7"/>
    </row>
    <row r="75" spans="1:10" ht="15.75" customHeight="1">
      <c r="A75" s="8"/>
      <c r="F75" s="9"/>
      <c r="H75" s="163"/>
      <c r="J75" s="168"/>
    </row>
    <row r="76" ht="15.75" customHeight="1">
      <c r="G76" s="164" t="s">
        <v>478</v>
      </c>
    </row>
    <row r="77" spans="7:8" ht="15.75" customHeight="1">
      <c r="G77" s="164"/>
      <c r="H77" s="164"/>
    </row>
    <row r="78" spans="3:7" ht="15.75" customHeight="1">
      <c r="C78" s="2" t="s">
        <v>411</v>
      </c>
      <c r="G78" s="164" t="s">
        <v>412</v>
      </c>
    </row>
    <row r="82" spans="3:8" ht="15.75" customHeight="1">
      <c r="C82" s="165" t="s">
        <v>413</v>
      </c>
      <c r="G82" s="166" t="s">
        <v>414</v>
      </c>
      <c r="H82" s="167"/>
    </row>
    <row r="83" spans="3:7" ht="15.75" customHeight="1">
      <c r="C83" s="2" t="s">
        <v>415</v>
      </c>
      <c r="G83" s="164" t="s">
        <v>416</v>
      </c>
    </row>
  </sheetData>
  <sheetProtection/>
  <mergeCells count="13">
    <mergeCell ref="A1:H1"/>
    <mergeCell ref="A2:H2"/>
    <mergeCell ref="B11:C11"/>
    <mergeCell ref="E11:F11"/>
    <mergeCell ref="B13:C13"/>
    <mergeCell ref="B22:C22"/>
    <mergeCell ref="B71:C71"/>
    <mergeCell ref="A9:A10"/>
    <mergeCell ref="D9:D10"/>
    <mergeCell ref="G9:G10"/>
    <mergeCell ref="H9:H10"/>
    <mergeCell ref="B9:C10"/>
    <mergeCell ref="E9:F10"/>
  </mergeCells>
  <printOptions/>
  <pageMargins left="0.5905511811023623" right="0.5905511811023623" top="0.7874015748031497" bottom="0.5905511811023623" header="0.31496062992125984" footer="0.31496062992125984"/>
  <pageSetup horizontalDpi="300" verticalDpi="300" orientation="landscape" paperSize="5" scale="90"/>
  <headerFooter>
    <oddFooter>&amp;C&amp;"Arial Narrow,Regular"&amp;10&amp;P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karangrejo</dc:creator>
  <cp:keywords/>
  <dc:description/>
  <cp:lastModifiedBy>Lenovo</cp:lastModifiedBy>
  <cp:lastPrinted>2023-02-16T02:51:58Z</cp:lastPrinted>
  <dcterms:created xsi:type="dcterms:W3CDTF">1996-10-14T23:33:28Z</dcterms:created>
  <dcterms:modified xsi:type="dcterms:W3CDTF">2023-11-07T00:42:39Z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14345</vt:i4>
  </property>
  <property fmtid="{D5CDD505-2E9C-101B-9397-08002B2CF9AE}" pid="3" name="I">
    <vt:lpwstr>1E48398E9B264130AB92338012C9B489_12</vt:lpwstr>
  </property>
  <property fmtid="{D5CDD505-2E9C-101B-9397-08002B2CF9AE}" pid="4" name="KSOProductBuildV">
    <vt:lpwstr>1033-12.2.0.13266</vt:lpwstr>
  </property>
</Properties>
</file>